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O:\DSPAR\SANTE_NUMERIQUE\PROJETS_SIH\2 HôpEn2\Matrices provisoires\"/>
    </mc:Choice>
  </mc:AlternateContent>
  <xr:revisionPtr revIDLastSave="0" documentId="8_{581D1EA9-BBEF-4C00-9F06-EEDDDABFB685}" xr6:coauthVersionLast="47" xr6:coauthVersionMax="47" xr10:uidLastSave="{00000000-0000-0000-0000-000000000000}"/>
  <bookViews>
    <workbookView xWindow="25080" yWindow="-15" windowWidth="25440" windowHeight="15390" firstSheet="2" activeTab="2" xr2:uid="{F571DAF9-C52C-0146-B240-3A7059DD79F1}"/>
  </bookViews>
  <sheets>
    <sheet name="00 - Mode d'emploi" sheetId="3" r:id="rId1"/>
    <sheet name="01 - Objectifs et justificatifs" sheetId="6" r:id="rId2"/>
    <sheet name="P1.O7" sheetId="5" r:id="rId3"/>
    <sheet name="Listes" sheetId="4" state="hidden" r:id="rId4"/>
  </sheets>
  <definedNames>
    <definedName name="_xlnm._FilterDatabase" localSheetId="3" hidden="1">Listes!$D$1:$E$107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7" i="5" l="1"/>
  <c r="B99" i="4"/>
  <c r="B100" i="4"/>
  <c r="B101" i="4"/>
  <c r="B102" i="4"/>
  <c r="B98" i="4"/>
  <c r="B3" i="4"/>
  <c r="B4" i="4"/>
  <c r="B5" i="4"/>
  <c r="B6" i="4"/>
  <c r="B7" i="4"/>
  <c r="B8" i="4"/>
  <c r="B9" i="4"/>
  <c r="B10" i="4"/>
  <c r="B11" i="4"/>
  <c r="B12" i="4"/>
  <c r="B13" i="4"/>
  <c r="B14" i="4"/>
  <c r="B15" i="4"/>
  <c r="B16" i="4"/>
  <c r="B17" i="4"/>
  <c r="B18" i="4"/>
  <c r="B19" i="4"/>
  <c r="B20" i="4"/>
  <c r="B21" i="4"/>
  <c r="B22" i="4"/>
  <c r="B23" i="4"/>
  <c r="B24" i="4"/>
  <c r="B25" i="4"/>
  <c r="B26" i="4"/>
  <c r="B27" i="4"/>
  <c r="B28" i="4"/>
  <c r="B29" i="4"/>
  <c r="B30" i="4"/>
  <c r="B31" i="4"/>
  <c r="B32" i="4"/>
  <c r="B33" i="4"/>
  <c r="B34" i="4"/>
  <c r="B35" i="4"/>
  <c r="B36" i="4"/>
  <c r="B37" i="4"/>
  <c r="B38" i="4"/>
  <c r="B39" i="4"/>
  <c r="B40" i="4"/>
  <c r="B41" i="4"/>
  <c r="B42" i="4"/>
  <c r="B43" i="4"/>
  <c r="B44" i="4"/>
  <c r="B45" i="4"/>
  <c r="B46" i="4"/>
  <c r="B47" i="4"/>
  <c r="B48" i="4"/>
  <c r="B49" i="4"/>
  <c r="B50" i="4"/>
  <c r="B51" i="4"/>
  <c r="B52" i="4"/>
  <c r="B53" i="4"/>
  <c r="B54" i="4"/>
  <c r="B55" i="4"/>
  <c r="B56" i="4"/>
  <c r="B57" i="4"/>
  <c r="B58" i="4"/>
  <c r="B59" i="4"/>
  <c r="B60" i="4"/>
  <c r="B61" i="4"/>
  <c r="B62" i="4"/>
  <c r="B63" i="4"/>
  <c r="B64" i="4"/>
  <c r="B65" i="4"/>
  <c r="B66" i="4"/>
  <c r="B67" i="4"/>
  <c r="B68" i="4"/>
  <c r="B69" i="4"/>
  <c r="B70" i="4"/>
  <c r="B71" i="4"/>
  <c r="B72" i="4"/>
  <c r="B73" i="4"/>
  <c r="B74" i="4"/>
  <c r="B75" i="4"/>
  <c r="B76" i="4"/>
  <c r="B77" i="4"/>
  <c r="B78" i="4"/>
  <c r="B79" i="4"/>
  <c r="B80" i="4"/>
  <c r="B81" i="4"/>
  <c r="B82" i="4"/>
  <c r="B83" i="4"/>
  <c r="B84" i="4"/>
  <c r="B85" i="4"/>
  <c r="B86" i="4"/>
  <c r="B87" i="4"/>
  <c r="B88" i="4"/>
  <c r="B89" i="4"/>
  <c r="B90" i="4"/>
  <c r="B91" i="4"/>
  <c r="B92" i="4"/>
  <c r="B93" i="4"/>
  <c r="B94" i="4"/>
  <c r="B95" i="4"/>
  <c r="B96" i="4"/>
  <c r="B97" i="4"/>
  <c r="B2" i="4"/>
  <c r="G53" i="4"/>
  <c r="D10" i="5" l="1"/>
  <c r="D20" i="5" l="1"/>
  <c r="D21" i="5" l="1"/>
  <c r="E20" i="5"/>
</calcChain>
</file>

<file path=xl/sharedStrings.xml><?xml version="1.0" encoding="utf-8"?>
<sst xmlns="http://schemas.openxmlformats.org/spreadsheetml/2006/main" count="286" uniqueCount="285">
  <si>
    <t xml:space="preserve">     Cellules à renseigner par l'établissement</t>
  </si>
  <si>
    <t xml:space="preserve">     Cellules calculées</t>
  </si>
  <si>
    <t>Renseigner</t>
  </si>
  <si>
    <r>
      <t xml:space="preserve">- </t>
    </r>
    <r>
      <rPr>
        <b/>
        <sz val="12"/>
        <color theme="1"/>
        <rFont val="Aptos Narrow"/>
        <family val="2"/>
        <scheme val="minor"/>
      </rPr>
      <t>La raison sociale</t>
    </r>
    <r>
      <rPr>
        <sz val="12"/>
        <color theme="1"/>
        <rFont val="Aptos Narrow"/>
        <family val="2"/>
        <scheme val="minor"/>
      </rPr>
      <t xml:space="preserve"> de l'établissement</t>
    </r>
  </si>
  <si>
    <t>- Le Finess PMSI</t>
  </si>
  <si>
    <r>
      <rPr>
        <b/>
        <sz val="12"/>
        <color theme="1"/>
        <rFont val="Aptos Narrow"/>
        <family val="2"/>
        <scheme val="minor"/>
      </rPr>
      <t xml:space="preserve">- Le département de l'établissement </t>
    </r>
    <r>
      <rPr>
        <sz val="12"/>
        <color theme="1"/>
        <rFont val="Aptos Narrow"/>
        <family val="2"/>
        <scheme val="minor"/>
      </rPr>
      <t xml:space="preserve">(liste déroulante)
</t>
    </r>
    <r>
      <rPr>
        <i/>
        <sz val="10"/>
        <color theme="1"/>
        <rFont val="Aptos Narrow"/>
        <family val="2"/>
        <scheme val="minor"/>
      </rPr>
      <t>Permet de connaître le taux déquipement des professionnels de santé du département</t>
    </r>
  </si>
  <si>
    <r>
      <t xml:space="preserve">- </t>
    </r>
    <r>
      <rPr>
        <b/>
        <sz val="12"/>
        <color theme="1"/>
        <rFont val="Aptos Narrow"/>
        <family val="2"/>
        <scheme val="minor"/>
      </rPr>
      <t>L'atteinte des cibles SUN-ES</t>
    </r>
    <r>
      <rPr>
        <sz val="12"/>
        <color theme="1"/>
        <rFont val="Aptos Narrow"/>
        <family val="2"/>
        <scheme val="minor"/>
      </rPr>
      <t xml:space="preserve"> (Liste déroulante Oui / Non)
</t>
    </r>
    <r>
      <rPr>
        <i/>
        <sz val="10"/>
        <color theme="1"/>
        <rFont val="Aptos Narrow"/>
        <family val="2"/>
        <scheme val="minor"/>
      </rPr>
      <t>permet de fixer le taux cible de l'indicateur</t>
    </r>
  </si>
  <si>
    <r>
      <t>-</t>
    </r>
    <r>
      <rPr>
        <b/>
        <sz val="12"/>
        <color theme="1"/>
        <rFont val="Aptos Narrow"/>
        <family val="2"/>
        <scheme val="minor"/>
      </rPr>
      <t xml:space="preserve"> La période de mesure</t>
    </r>
    <r>
      <rPr>
        <sz val="12"/>
        <color theme="1"/>
        <rFont val="Aptos Narrow"/>
        <family val="2"/>
        <scheme val="minor"/>
      </rPr>
      <t xml:space="preserve"> (Liste déroulante)
</t>
    </r>
    <r>
      <rPr>
        <i/>
        <sz val="10"/>
        <color theme="1"/>
        <rFont val="Aptos Narrow"/>
        <family val="2"/>
        <scheme val="minor"/>
      </rPr>
      <t>permet de définir le mois civil de mesure des indicateurs</t>
    </r>
  </si>
  <si>
    <r>
      <t>-</t>
    </r>
    <r>
      <rPr>
        <b/>
        <sz val="12"/>
        <color theme="1"/>
        <rFont val="Aptos Narrow"/>
        <family val="2"/>
        <scheme val="minor"/>
      </rPr>
      <t xml:space="preserve"> Le nombre de patient</t>
    </r>
    <r>
      <rPr>
        <sz val="12"/>
        <color theme="1"/>
        <rFont val="Aptos Narrow"/>
        <family val="2"/>
        <scheme val="minor"/>
      </rPr>
      <t xml:space="preserve">s pour lesquels </t>
    </r>
    <r>
      <rPr>
        <b/>
        <sz val="12"/>
        <color theme="1"/>
        <rFont val="Aptos Narrow"/>
        <family val="2"/>
        <scheme val="minor"/>
      </rPr>
      <t>au moins un document</t>
    </r>
    <r>
      <rPr>
        <sz val="12"/>
        <color theme="1"/>
        <rFont val="Aptos Narrow"/>
        <family val="2"/>
        <scheme val="minor"/>
      </rPr>
      <t xml:space="preserve"> de santé au format CDA a été transmis à un correspondant de santé </t>
    </r>
    <r>
      <rPr>
        <b/>
        <sz val="12"/>
        <color theme="1"/>
        <rFont val="Aptos Narrow"/>
        <family val="2"/>
        <scheme val="minor"/>
      </rPr>
      <t>via MSSanté professionnelle</t>
    </r>
  </si>
  <si>
    <r>
      <t xml:space="preserve">- </t>
    </r>
    <r>
      <rPr>
        <b/>
        <sz val="12"/>
        <color theme="1"/>
        <rFont val="Aptos Narrow"/>
        <family val="2"/>
        <scheme val="minor"/>
      </rPr>
      <t>Le nombre total de patients différents venus</t>
    </r>
    <r>
      <rPr>
        <sz val="12"/>
        <color theme="1"/>
        <rFont val="Aptos Narrow"/>
        <family val="2"/>
        <scheme val="minor"/>
      </rPr>
      <t xml:space="preserve"> pendant la période de mesure (</t>
    </r>
    <r>
      <rPr>
        <b/>
        <sz val="12"/>
        <color theme="1"/>
        <rFont val="Aptos Narrow"/>
        <family val="2"/>
        <scheme val="minor"/>
      </rPr>
      <t>hors consultations aux urgence</t>
    </r>
    <r>
      <rPr>
        <sz val="12"/>
        <color theme="1"/>
        <rFont val="Aptos Narrow"/>
        <family val="2"/>
        <scheme val="minor"/>
      </rPr>
      <t>s)</t>
    </r>
  </si>
  <si>
    <t>Coefficient de pondération</t>
  </si>
  <si>
    <t>Le calcul des pondérations consiste généralement à déterminer la proportion de chaque sous-groupe au sein de la population et à la comparer à l'échantillon. Par exemple, si un sous-groupe constitue 30 % de la population mais seulement 20 % de l'échantillon, la pondération de ce sous-groupe sera de 1.5 (30 %/20 %). Ce calcul garantit que la représentation de chaque sous-groupe dans l'analyse correspond à sa prévalence réelle dans la population.</t>
  </si>
  <si>
    <t>On utilise donc la pondération suivante: 100% de PSL / Taux de PSL équipés</t>
  </si>
  <si>
    <t>Domaine</t>
  </si>
  <si>
    <t>Libellé de l'indicateur</t>
  </si>
  <si>
    <t xml:space="preserve">Etablissements financés SUN-ES </t>
  </si>
  <si>
    <t>Etablissements non financés SUN-ES</t>
  </si>
  <si>
    <r>
      <t xml:space="preserve">Eléments justificatifs à transmettre à l'ARS
</t>
    </r>
    <r>
      <rPr>
        <i/>
        <sz val="11"/>
        <color rgb="FFFFC000"/>
        <rFont val="Aptos Narrow"/>
        <family val="2"/>
        <scheme val="minor"/>
      </rPr>
      <t>Se référer au guide des indicateurs d'usages</t>
    </r>
  </si>
  <si>
    <t>P1.O1</t>
  </si>
  <si>
    <t>Développer la qualification de l’Identité Nationale de Santé (INS)</t>
  </si>
  <si>
    <t>Taux de patients uniques de la file active, disposant d'une INS, hors identité douteuse ou fictive, qui ont une Identité Nationale de Santé qualifiée</t>
  </si>
  <si>
    <r>
      <t xml:space="preserve">- Matrice de réponse
- Détails sur les modalités de calcul du taux par l’établissement
- </t>
    </r>
    <r>
      <rPr>
        <i/>
        <sz val="12"/>
        <color theme="1"/>
        <rFont val="Aptos Narrow"/>
        <family val="2"/>
        <scheme val="minor"/>
      </rPr>
      <t>Justification du taux d'INS non qualifiable  (Si utilisé)</t>
    </r>
  </si>
  <si>
    <t>P1.O2</t>
  </si>
  <si>
    <t>Partager les documents de sortie du séjour dans Mon espace santé</t>
  </si>
  <si>
    <t>Taux de séjours clôturés pour lesquels une lettre de liaison de sortie (LDL) au format CDAR2 N1 a été alimentée à Mon espace santé (DMP)</t>
  </si>
  <si>
    <t>- Matrice de réponse
- Détails sur les modalités de calcul du taux par l’établissement
- Exemple anonymisé de LDL</t>
  </si>
  <si>
    <t>Taux de séjours clôturés pour lesquels au moins une Ordonnance de Sortie (ODS) produite a été alimentée à Mon espace santé (DMP)</t>
  </si>
  <si>
    <r>
      <t xml:space="preserve">- Matrice de réponse
- Détails sur les modalités de calcul du taux par l’établissement
</t>
    </r>
    <r>
      <rPr>
        <sz val="12"/>
        <rFont val="Aptos Narrow"/>
        <family val="2"/>
        <scheme val="minor"/>
      </rPr>
      <t xml:space="preserve">- </t>
    </r>
    <r>
      <rPr>
        <i/>
        <sz val="12"/>
        <rFont val="Aptos Narrow"/>
        <family val="2"/>
        <scheme val="minor"/>
      </rPr>
      <t>Attestation sur l'honneur (Etablissements non concernés par exception)</t>
    </r>
  </si>
  <si>
    <t>P1.O3</t>
  </si>
  <si>
    <t>Partager les comptes-rendus opératoires dans Mon espace santé</t>
  </si>
  <si>
    <t>Taux de séjours clôturés pour lesquels un Compte-Rendu Opératoire (CRO) au format CDAR2 N1 a été alimenté à Mon espace santé (DMP)</t>
  </si>
  <si>
    <t>- Matrice de réponse
- Détails sur les modalités de calcul du taux par l’établissement
- Exemple anonymisé de CRO</t>
  </si>
  <si>
    <t>P1.O4</t>
  </si>
  <si>
    <t>Partager les comptes-rendus de consultation dans Mon espace santé</t>
  </si>
  <si>
    <t>Taux de consultations pour lesquelles un Compte-Rendu de Consultation produit a été alimenté à Mon espace santé au format CDAR2 N1</t>
  </si>
  <si>
    <t>- Matrice de réponse
- Détails sur les modalités de calcul du taux par l’établissement
- Exemple anonymisé de CR de consultation</t>
  </si>
  <si>
    <t>P1.O5</t>
  </si>
  <si>
    <t>Partager les comptes-rendus de biologie médicale dans Mon espace santé</t>
  </si>
  <si>
    <t xml:space="preserve">Taux de comptes-rendus de biologie médicale au format CDAR2 N3 ou CDAR2 N1 qui sont alimentés à Mon espace santé (DMP) </t>
  </si>
  <si>
    <t>- Matrice de réponse
- Détails sur les modalités de calcul du taux par l’établissement
- Exemple anonymisé de CR de biologie</t>
  </si>
  <si>
    <t>P1.O6</t>
  </si>
  <si>
    <t>Partager les comptes-rendus d’imagerie dans Mon espace santé</t>
  </si>
  <si>
    <t>Taux de comptes-rendus d'imagerie au format CDAR2 N1 qui sont alimentés à Mon espace santé (DMP)</t>
  </si>
  <si>
    <t>- Matrice de réponse
- Détails sur les modalités de calcul du taux par l’établissement
- Exemple anonymisé de CR d'imagerie</t>
  </si>
  <si>
    <t>P1.O7</t>
  </si>
  <si>
    <t>Échanger des documents de santé par MSSanté professionnelle</t>
  </si>
  <si>
    <t>Taux de patients pour lesquels au moins un document de santé a été transmis à un correspondant de santé via MSSanté professionnelle</t>
  </si>
  <si>
    <t>- Matrice de réponse
- Détails sur les modalités de calcul du taux par l’établissement
- Liste des types de documents validés par la CME ou instance équivalente et qui fait l’objet d’envois par la MSS professionnelle
- Exemples anonymisés des documents transmis par MSS</t>
  </si>
  <si>
    <t>P1.O8</t>
  </si>
  <si>
    <t>Échanger des messages aux patients via la messagerie de Mon espace santé</t>
  </si>
  <si>
    <t>aux de patients d'un parcours éligible qui ont reçu un message via la Messagerie sécurisée de Mon Espace Santé</t>
  </si>
  <si>
    <t>- Matrice de réponse
- Détails sur les modalités de calcul du taux par l’établissement
- Document validé par la CME ou la direction de l’établissement détaillant les cas d’usage et les parcours sélectionnés et qui font l’objet d’envois par la MSS citoyenne</t>
  </si>
  <si>
    <t>Nom établissement</t>
  </si>
  <si>
    <t>Finess PMSI</t>
  </si>
  <si>
    <t>Cellules à renseigner par l'établissement</t>
  </si>
  <si>
    <t xml:space="preserve">Département </t>
  </si>
  <si>
    <t>Cellules calculées</t>
  </si>
  <si>
    <t>Cible SUN-ES atteinte</t>
  </si>
  <si>
    <t>MODALITES CALCUL TAUX CIBLE P1.07</t>
  </si>
  <si>
    <t>1. IDENTIFICATION</t>
  </si>
  <si>
    <t xml:space="preserve">Libellé de l'indicateur </t>
  </si>
  <si>
    <r>
      <rPr>
        <b/>
        <sz val="10"/>
        <color theme="1"/>
        <rFont val="Aptos Narrow"/>
        <family val="2"/>
        <scheme val="minor"/>
      </rPr>
      <t>Taux de patients</t>
    </r>
    <r>
      <rPr>
        <sz val="10"/>
        <color theme="1"/>
        <rFont val="Aptos Narrow"/>
        <family val="2"/>
        <scheme val="minor"/>
      </rPr>
      <t xml:space="preserve"> pour lesquels </t>
    </r>
    <r>
      <rPr>
        <b/>
        <sz val="10"/>
        <color theme="1"/>
        <rFont val="Aptos Narrow"/>
        <family val="2"/>
        <scheme val="minor"/>
      </rPr>
      <t>au moins un document de santé a été transmis</t>
    </r>
    <r>
      <rPr>
        <sz val="10"/>
        <color theme="1"/>
        <rFont val="Aptos Narrow"/>
        <family val="2"/>
        <scheme val="minor"/>
      </rPr>
      <t xml:space="preserve"> à un correspondant de santé </t>
    </r>
    <r>
      <rPr>
        <b/>
        <sz val="10"/>
        <color theme="1"/>
        <rFont val="Aptos Narrow"/>
        <family val="2"/>
        <scheme val="minor"/>
      </rPr>
      <t>via MSSanté professionnelle</t>
    </r>
  </si>
  <si>
    <t>Cibles</t>
  </si>
  <si>
    <t>Périmètre</t>
  </si>
  <si>
    <r>
      <rPr>
        <sz val="10"/>
        <rFont val="Aptos Narrow"/>
        <family val="2"/>
        <scheme val="minor"/>
      </rPr>
      <t>Il s’agit d’intégrer l’</t>
    </r>
    <r>
      <rPr>
        <b/>
        <sz val="10"/>
        <rFont val="Aptos Narrow"/>
        <family val="2"/>
        <scheme val="minor"/>
      </rPr>
      <t>ensemble des patients pris en charge</t>
    </r>
    <r>
      <rPr>
        <sz val="10"/>
        <rFont val="Aptos Narrow"/>
        <family val="2"/>
        <scheme val="minor"/>
      </rPr>
      <t xml:space="preserve"> par l’établissement (</t>
    </r>
    <r>
      <rPr>
        <b/>
        <sz val="10"/>
        <rFont val="Aptos Narrow"/>
        <family val="2"/>
        <scheme val="minor"/>
      </rPr>
      <t>sauf</t>
    </r>
    <r>
      <rPr>
        <sz val="10"/>
        <rFont val="Aptos Narrow"/>
        <family val="2"/>
        <scheme val="minor"/>
      </rPr>
      <t xml:space="preserve"> le passage aux </t>
    </r>
    <r>
      <rPr>
        <b/>
        <sz val="10"/>
        <rFont val="Aptos Narrow"/>
        <family val="2"/>
        <scheme val="minor"/>
      </rPr>
      <t>urgences</t>
    </r>
    <r>
      <rPr>
        <sz val="10"/>
        <rFont val="Aptos Narrow"/>
        <family val="2"/>
        <scheme val="minor"/>
      </rPr>
      <t>).
La MSSanté professionnelle a pour but de permettre un échange entre professionnels intervenant dans le parcours de soin du patient. Il est fortement recommandé de qualifier l’INS du patient avant de transmettre l’information médicale, néanmoins, il est aussi possible d’envoyer des documents sans avoir pu qualifier l’INS du patient pour permettre de favoriser l’envoi par MSSanté plutôt que par d’autres moyens non sécurisés.</t>
    </r>
    <r>
      <rPr>
        <b/>
        <sz val="10"/>
        <rFont val="Aptos Narrow"/>
        <family val="2"/>
        <scheme val="minor"/>
      </rPr>
      <t xml:space="preserve">
</t>
    </r>
    <r>
      <rPr>
        <sz val="10"/>
        <rFont val="Aptos Narrow"/>
        <family val="2"/>
        <scheme val="minor"/>
      </rPr>
      <t xml:space="preserve">
Cet indicateur peut être pondéré par le taux d’équipement MSSanté des médecins libéraux au niveau régional ou départemental (fourni dans les statistiques MSSanté).</t>
    </r>
  </si>
  <si>
    <t>2. CALCUL DE L'INDICATEUR</t>
  </si>
  <si>
    <r>
      <rPr>
        <b/>
        <sz val="10"/>
        <color theme="1"/>
        <rFont val="Aptos Narrow"/>
        <family val="2"/>
        <scheme val="minor"/>
      </rPr>
      <t>Période de mesure</t>
    </r>
    <r>
      <rPr>
        <sz val="10"/>
        <color theme="1"/>
        <rFont val="Aptos Narrow"/>
        <family val="2"/>
        <scheme val="minor"/>
      </rPr>
      <t xml:space="preserve">
</t>
    </r>
    <r>
      <rPr>
        <i/>
        <sz val="10"/>
        <color rgb="FF0070C0"/>
        <rFont val="Aptos Narrow"/>
        <family val="2"/>
        <scheme val="minor"/>
      </rPr>
      <t>indiquer le</t>
    </r>
    <r>
      <rPr>
        <b/>
        <i/>
        <sz val="10"/>
        <color rgb="FF0070C0"/>
        <rFont val="Aptos Narrow"/>
        <family val="2"/>
        <scheme val="minor"/>
      </rPr>
      <t xml:space="preserve"> mois choisi pour la mesure de l'indicateur </t>
    </r>
    <r>
      <rPr>
        <i/>
        <sz val="10"/>
        <color rgb="FF0070C0"/>
        <rFont val="Aptos Narrow"/>
        <family val="2"/>
        <scheme val="minor"/>
      </rPr>
      <t xml:space="preserve">en cellule </t>
    </r>
    <r>
      <rPr>
        <b/>
        <i/>
        <sz val="10"/>
        <color rgb="FF0070C0"/>
        <rFont val="Aptos Narrow"/>
        <family val="2"/>
        <scheme val="minor"/>
      </rPr>
      <t xml:space="preserve">D12 </t>
    </r>
    <r>
      <rPr>
        <b/>
        <sz val="10"/>
        <color rgb="FF0070C0"/>
        <rFont val="Wingdings"/>
        <charset val="2"/>
      </rPr>
      <t>à</t>
    </r>
  </si>
  <si>
    <t>2a. Détermination  du numérateur</t>
  </si>
  <si>
    <r>
      <rPr>
        <b/>
        <sz val="10"/>
        <color theme="1"/>
        <rFont val="Aptos Narrow"/>
        <family val="2"/>
        <scheme val="minor"/>
      </rPr>
      <t xml:space="preserve">Numérateur
</t>
    </r>
    <r>
      <rPr>
        <i/>
        <sz val="10"/>
        <color rgb="FF0070C0"/>
        <rFont val="Aptos Narrow"/>
        <family val="2"/>
        <scheme val="minor"/>
      </rPr>
      <t>Nombre de patients</t>
    </r>
    <r>
      <rPr>
        <b/>
        <i/>
        <sz val="10"/>
        <color rgb="FF0070C0"/>
        <rFont val="Aptos Narrow"/>
        <family val="2"/>
        <scheme val="minor"/>
      </rPr>
      <t xml:space="preserve"> uniques</t>
    </r>
    <r>
      <rPr>
        <i/>
        <sz val="10"/>
        <color rgb="FF0070C0"/>
        <rFont val="Aptos Narrow"/>
        <family val="2"/>
        <scheme val="minor"/>
      </rPr>
      <t xml:space="preserve"> pour lesquels au moins un document de santé au format CDA 
a été transmis à un correspondant de santé via MSSanté professionnelle   en cellule</t>
    </r>
    <r>
      <rPr>
        <b/>
        <i/>
        <sz val="10"/>
        <color rgb="FF0070C0"/>
        <rFont val="Aptos Narrow"/>
        <family val="2"/>
        <scheme val="minor"/>
      </rPr>
      <t xml:space="preserve"> D 14 </t>
    </r>
    <r>
      <rPr>
        <b/>
        <sz val="10"/>
        <color rgb="FF0070C0"/>
        <rFont val="Wingdings"/>
        <charset val="2"/>
      </rPr>
      <t>à</t>
    </r>
  </si>
  <si>
    <t>2b. Détermination  du dénominateur</t>
  </si>
  <si>
    <r>
      <rPr>
        <b/>
        <sz val="10"/>
        <color rgb="FF000000"/>
        <rFont val="Aptos Narrow"/>
        <family val="2"/>
        <scheme val="minor"/>
      </rPr>
      <t xml:space="preserve">Taux de pondération
</t>
    </r>
    <r>
      <rPr>
        <i/>
        <sz val="10"/>
        <color rgb="FF0070C0"/>
        <rFont val="Aptos Narrow"/>
        <family val="2"/>
        <scheme val="minor"/>
      </rPr>
      <t xml:space="preserve">Permet de pondérer le taux d'envoi rapporté au 
taux d'équipement des professionnels de santé libéraux du département concerné
</t>
    </r>
    <r>
      <rPr>
        <i/>
        <sz val="9"/>
        <color rgb="FF747474"/>
        <rFont val="Aptos Narrow"/>
        <family val="2"/>
        <scheme val="minor"/>
      </rPr>
      <t xml:space="preserve">Par défaut, il s'agit du mois de </t>
    </r>
    <r>
      <rPr>
        <b/>
        <i/>
        <sz val="9"/>
        <color theme="8" tint="-0.249977111117893"/>
        <rFont val="Aptos Narrow"/>
        <family val="2"/>
        <scheme val="minor"/>
      </rPr>
      <t>décembre 2024</t>
    </r>
  </si>
  <si>
    <r>
      <rPr>
        <b/>
        <sz val="10"/>
        <color theme="1"/>
        <rFont val="Aptos Narrow"/>
        <family val="2"/>
        <scheme val="minor"/>
      </rPr>
      <t xml:space="preserve">Nombre total de patients uniques venus pendant la période de mesure </t>
    </r>
    <r>
      <rPr>
        <sz val="10"/>
        <color theme="1"/>
        <rFont val="Aptos Narrow"/>
        <family val="2"/>
        <scheme val="minor"/>
      </rPr>
      <t xml:space="preserve">
</t>
    </r>
    <r>
      <rPr>
        <i/>
        <sz val="10"/>
        <color rgb="FF0070C0"/>
        <rFont val="Aptos Narrow"/>
        <family val="2"/>
        <scheme val="minor"/>
      </rPr>
      <t>Indiquer le nombre d'usagers différents venus pendant le mois de mesure
 (</t>
    </r>
    <r>
      <rPr>
        <b/>
        <i/>
        <sz val="10"/>
        <color rgb="FF0070C0"/>
        <rFont val="Aptos Narrow"/>
        <family val="2"/>
        <scheme val="minor"/>
      </rPr>
      <t>hors consultations aux urgences</t>
    </r>
    <r>
      <rPr>
        <i/>
        <sz val="10"/>
        <color rgb="FF0070C0"/>
        <rFont val="Aptos Narrow"/>
        <family val="2"/>
        <scheme val="minor"/>
      </rPr>
      <t xml:space="preserve">)
 en cellule </t>
    </r>
    <r>
      <rPr>
        <b/>
        <i/>
        <sz val="10"/>
        <color rgb="FF0070C0"/>
        <rFont val="Aptos Narrow"/>
        <family val="2"/>
        <scheme val="minor"/>
      </rPr>
      <t xml:space="preserve">D17 </t>
    </r>
    <r>
      <rPr>
        <b/>
        <sz val="10"/>
        <color rgb="FF0070C0"/>
        <rFont val="Wingdings"/>
        <charset val="2"/>
      </rPr>
      <t>à</t>
    </r>
  </si>
  <si>
    <r>
      <rPr>
        <b/>
        <sz val="10"/>
        <color rgb="FF000000"/>
        <rFont val="Aptos Narrow"/>
        <family val="2"/>
        <scheme val="minor"/>
      </rPr>
      <t xml:space="preserve">Numérateur/(dénominateur*Taux de pondération)*100
</t>
    </r>
    <r>
      <rPr>
        <b/>
        <i/>
        <sz val="10"/>
        <color theme="8" tint="-0.249977111117893"/>
        <rFont val="Aptos Narrow"/>
        <family val="2"/>
        <scheme val="minor"/>
      </rPr>
      <t>(Taux pondéré plafonné à 100%)</t>
    </r>
  </si>
  <si>
    <t>Observations de l'établissement</t>
  </si>
  <si>
    <t>Dpts</t>
  </si>
  <si>
    <t>Départements</t>
  </si>
  <si>
    <t>Taux d'équipement</t>
  </si>
  <si>
    <t>01 - Ain</t>
  </si>
  <si>
    <t>Ain</t>
  </si>
  <si>
    <t>02 - Aisne</t>
  </si>
  <si>
    <t>Aisne</t>
  </si>
  <si>
    <t>03 - Allier</t>
  </si>
  <si>
    <t>Allier</t>
  </si>
  <si>
    <t>04 - Alpes-de-Haute-Provence</t>
  </si>
  <si>
    <t>Alpes-de-Haute-Provence</t>
  </si>
  <si>
    <t>05 - Hautes-Alpes</t>
  </si>
  <si>
    <t>Alpes-Maritimes</t>
  </si>
  <si>
    <t>06 - Alpes-Maritimes</t>
  </si>
  <si>
    <t>Ardèche</t>
  </si>
  <si>
    <t>07 - Ardèche</t>
  </si>
  <si>
    <t>Ardennes</t>
  </si>
  <si>
    <t>08 - Ardennes</t>
  </si>
  <si>
    <t>Ariège</t>
  </si>
  <si>
    <t>09 - Ariège</t>
  </si>
  <si>
    <t>Aube</t>
  </si>
  <si>
    <t>10 - Aube</t>
  </si>
  <si>
    <t>Aude</t>
  </si>
  <si>
    <t>11 - Aude</t>
  </si>
  <si>
    <t>Aveyron</t>
  </si>
  <si>
    <t>12 - Aveyron</t>
  </si>
  <si>
    <t>Bas-Rhin</t>
  </si>
  <si>
    <t>13 - Bouches-du-Rhône</t>
  </si>
  <si>
    <t>Bouches-du-Rhône</t>
  </si>
  <si>
    <t>14 - Calvados</t>
  </si>
  <si>
    <t>Calvados</t>
  </si>
  <si>
    <t>15 - Cantal</t>
  </si>
  <si>
    <t>Cantal</t>
  </si>
  <si>
    <t>16 - Charente</t>
  </si>
  <si>
    <t>Charente</t>
  </si>
  <si>
    <t>17 - Charente-Maritime</t>
  </si>
  <si>
    <t>Charente-Maritime</t>
  </si>
  <si>
    <t>18 - Cher</t>
  </si>
  <si>
    <t>Cher</t>
  </si>
  <si>
    <t>19 - Corrèze</t>
  </si>
  <si>
    <t>Corrèze</t>
  </si>
  <si>
    <t>2A - Corse-du-Sud</t>
  </si>
  <si>
    <t>Corse-du-Sud</t>
  </si>
  <si>
    <t>2B - Haute-Corse</t>
  </si>
  <si>
    <t>Côte-d'Or</t>
  </si>
  <si>
    <t>21 - Côte-d'Or</t>
  </si>
  <si>
    <t>Côtes-d'Armor</t>
  </si>
  <si>
    <t>22 - Côtes-d'Armor</t>
  </si>
  <si>
    <t>Creuse</t>
  </si>
  <si>
    <t>23 - Creuse</t>
  </si>
  <si>
    <t>Deux-Sèvres</t>
  </si>
  <si>
    <t>24 - Dordogne</t>
  </si>
  <si>
    <t>Dordogne</t>
  </si>
  <si>
    <t>25 - Doubs</t>
  </si>
  <si>
    <t>Doubs</t>
  </si>
  <si>
    <t>26 - Drôme</t>
  </si>
  <si>
    <t>Drôme</t>
  </si>
  <si>
    <t>27 - Eure</t>
  </si>
  <si>
    <t>Essonne</t>
  </si>
  <si>
    <t>28 - Eure-et-Loir</t>
  </si>
  <si>
    <t>Eure</t>
  </si>
  <si>
    <t>29 - Finistère</t>
  </si>
  <si>
    <t>Eure-et-Loir</t>
  </si>
  <si>
    <t>30 - Gard</t>
  </si>
  <si>
    <t>Finistère</t>
  </si>
  <si>
    <t>31 - Haute-Garonne</t>
  </si>
  <si>
    <t>Gard</t>
  </si>
  <si>
    <t>32 - Gers</t>
  </si>
  <si>
    <t>Gers</t>
  </si>
  <si>
    <t>33 - Gironde</t>
  </si>
  <si>
    <t>Gironde</t>
  </si>
  <si>
    <t>34 - Hérault</t>
  </si>
  <si>
    <t>Guadeloupe</t>
  </si>
  <si>
    <t>35 - Ille-et-Vilaine</t>
  </si>
  <si>
    <t>Guyane</t>
  </si>
  <si>
    <t>36 - Indre</t>
  </si>
  <si>
    <t>Haute-Corse</t>
  </si>
  <si>
    <t>37 - Indre-et-Loire</t>
  </si>
  <si>
    <t>Haute-Garonne</t>
  </si>
  <si>
    <t>38 - Isère</t>
  </si>
  <si>
    <t>Haute-Loire</t>
  </si>
  <si>
    <t>39 - Jura</t>
  </si>
  <si>
    <t>Haute-Marne</t>
  </si>
  <si>
    <t>40 - Landes</t>
  </si>
  <si>
    <t>Hautes-Alpes</t>
  </si>
  <si>
    <t>41 - Loir-et-Cher</t>
  </si>
  <si>
    <t>Haute-Saône</t>
  </si>
  <si>
    <t>42 - Loire</t>
  </si>
  <si>
    <t>Haute-Savoie</t>
  </si>
  <si>
    <t>43 - Haute-Loire</t>
  </si>
  <si>
    <t>Hautes-Pyrénées</t>
  </si>
  <si>
    <t>44 - Loire-Atlantique</t>
  </si>
  <si>
    <t>Haute-Vienne</t>
  </si>
  <si>
    <t>45 - Loiret</t>
  </si>
  <si>
    <t>Haut-Rhin</t>
  </si>
  <si>
    <t>46 - Lot</t>
  </si>
  <si>
    <t>Hauts-de-Seine</t>
  </si>
  <si>
    <t>47 - Lot-et-Garonne</t>
  </si>
  <si>
    <t>Hérault</t>
  </si>
  <si>
    <t>48 - Lozère</t>
  </si>
  <si>
    <t>Ille-et-Vilaine</t>
  </si>
  <si>
    <t>49 - Maine-et-Loire</t>
  </si>
  <si>
    <t>Indre</t>
  </si>
  <si>
    <t>50 - Manche</t>
  </si>
  <si>
    <t>Indre-et-Loire</t>
  </si>
  <si>
    <t>51 - Marne</t>
  </si>
  <si>
    <t>Isère</t>
  </si>
  <si>
    <t>52 - Haute-Marne</t>
  </si>
  <si>
    <t>Jura</t>
  </si>
  <si>
    <t>53 - Mayenne</t>
  </si>
  <si>
    <t>Landes</t>
  </si>
  <si>
    <t>54 - Meurthe-et-Moselle</t>
  </si>
  <si>
    <t>Loire</t>
  </si>
  <si>
    <t>55 - Meuse</t>
  </si>
  <si>
    <t>Loire-Atlantique</t>
  </si>
  <si>
    <t>56 - Morbihan</t>
  </si>
  <si>
    <t>Loiret</t>
  </si>
  <si>
    <t>57 - Moselle</t>
  </si>
  <si>
    <t>Loir-et-Cher</t>
  </si>
  <si>
    <t>58 - Nièvre</t>
  </si>
  <si>
    <t>Lot</t>
  </si>
  <si>
    <t>59 - Nord</t>
  </si>
  <si>
    <t>Lot-et-Garonne</t>
  </si>
  <si>
    <t>60 - Oise</t>
  </si>
  <si>
    <t>Lozère</t>
  </si>
  <si>
    <t>61 - Orne</t>
  </si>
  <si>
    <t>Maine-et-Loire</t>
  </si>
  <si>
    <t>62 - Pas-de-Calais</t>
  </si>
  <si>
    <t>Manche</t>
  </si>
  <si>
    <t>63 - Puy-de-Dôme</t>
  </si>
  <si>
    <t>Marne</t>
  </si>
  <si>
    <t>64 - Pyrénées-Atlantiques</t>
  </si>
  <si>
    <t>Martinique</t>
  </si>
  <si>
    <t>65 - Hautes-Pyrénées</t>
  </si>
  <si>
    <t>Mayenne</t>
  </si>
  <si>
    <t>66 - Pyrénées-Orientales</t>
  </si>
  <si>
    <t>Mayotte</t>
  </si>
  <si>
    <t>67 - Bas-Rhin</t>
  </si>
  <si>
    <t>Meurthe-et-Moselle</t>
  </si>
  <si>
    <t>68 - Haut-Rhin</t>
  </si>
  <si>
    <t>Meuse</t>
  </si>
  <si>
    <t>69 - Rhône</t>
  </si>
  <si>
    <t>Morbihan</t>
  </si>
  <si>
    <t>70 - Haute-Saône</t>
  </si>
  <si>
    <t>Moselle</t>
  </si>
  <si>
    <t>71 - Saône-et-Loire</t>
  </si>
  <si>
    <t>Nièvre</t>
  </si>
  <si>
    <t>72 - Sarthe</t>
  </si>
  <si>
    <t>Non précisé</t>
  </si>
  <si>
    <t>73 - Savoie</t>
  </si>
  <si>
    <t>Nord</t>
  </si>
  <si>
    <t>74 - Haute-Savoie</t>
  </si>
  <si>
    <t>Nouvelle-Calédonie</t>
  </si>
  <si>
    <t>75 - Paris</t>
  </si>
  <si>
    <t>Oise</t>
  </si>
  <si>
    <t>76 - Seine-Maritime</t>
  </si>
  <si>
    <t>Orne</t>
  </si>
  <si>
    <t>77 - Seine-et-Marne</t>
  </si>
  <si>
    <t>Paris</t>
  </si>
  <si>
    <t>78 - Yvelines</t>
  </si>
  <si>
    <t>Pas-de-Calais</t>
  </si>
  <si>
    <t>79 - Deux-Sèvres</t>
  </si>
  <si>
    <t>Polynésie française</t>
  </si>
  <si>
    <t>80 - Somme</t>
  </si>
  <si>
    <t>Puy-de-Dôme</t>
  </si>
  <si>
    <t>81 - Tarn</t>
  </si>
  <si>
    <t>Pyrénées-Atlantiques</t>
  </si>
  <si>
    <t>82 - Tarn-et-Garonne</t>
  </si>
  <si>
    <t>Pyrénées-Orientales</t>
  </si>
  <si>
    <t>83 - Var</t>
  </si>
  <si>
    <t>Réunion</t>
  </si>
  <si>
    <t>84 - Vaucluse</t>
  </si>
  <si>
    <t>Rhône</t>
  </si>
  <si>
    <t>85 - Vendée</t>
  </si>
  <si>
    <t>Saint-Pierre-et-Miquelon</t>
  </si>
  <si>
    <t>86 - Vienne</t>
  </si>
  <si>
    <t>Saône-et-Loire</t>
  </si>
  <si>
    <t>87 - Haute-Vienne</t>
  </si>
  <si>
    <t>Sarthe</t>
  </si>
  <si>
    <t>88 - Vosges</t>
  </si>
  <si>
    <t>Savoie</t>
  </si>
  <si>
    <t>89 - Yonne</t>
  </si>
  <si>
    <t>Seine-et-Marne</t>
  </si>
  <si>
    <t>90 - Territoire de Belfort</t>
  </si>
  <si>
    <t>Seine-Maritime</t>
  </si>
  <si>
    <t>91 - Essonne</t>
  </si>
  <si>
    <t>Seine-Saint-Denis</t>
  </si>
  <si>
    <t>92 - Hauts-de-Seine</t>
  </si>
  <si>
    <t>Somme</t>
  </si>
  <si>
    <t>93 - Seine-Saint-Denis</t>
  </si>
  <si>
    <t>Tarn</t>
  </si>
  <si>
    <t>94 - Val de Marne</t>
  </si>
  <si>
    <t>Tarn-et-Garonne</t>
  </si>
  <si>
    <t>95 - Val d'Oise</t>
  </si>
  <si>
    <t>Territoire de Belfort</t>
  </si>
  <si>
    <t>971 - Guadeloupe</t>
  </si>
  <si>
    <t>Val d'Oise</t>
  </si>
  <si>
    <t>972 - Martinique</t>
  </si>
  <si>
    <t>Val de Marne</t>
  </si>
  <si>
    <t>973 - Guyane</t>
  </si>
  <si>
    <t>Var</t>
  </si>
  <si>
    <t>974 - Réunion</t>
  </si>
  <si>
    <t>Vaucluse</t>
  </si>
  <si>
    <t>976 - Mayotte</t>
  </si>
  <si>
    <t>Vendée</t>
  </si>
  <si>
    <t>Vienne</t>
  </si>
  <si>
    <t>Vosges</t>
  </si>
  <si>
    <t>Wallis-et-Futuna</t>
  </si>
  <si>
    <t>Yonne</t>
  </si>
  <si>
    <t>Yvelines</t>
  </si>
  <si>
    <t>2c. Taux de patient  pour lesquels au moins un document de santé a été transmis à un correspondant de santé via MSSanté professionnelle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</si>
</sst>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0000000"/>
  </numFmts>
  <fonts count="31" x14ac:knownFonts="1">
    <font>
      <sz val="12"/>
      <color theme="1"/>
      <name val="Aptos Narrow"/>
      <family val="2"/>
      <scheme val="minor"/>
    </font>
    <font>
      <sz val="11"/>
      <color theme="1"/>
      <name val="Aptos Narrow"/>
      <family val="2"/>
      <scheme val="minor"/>
    </font>
    <font>
      <sz val="12"/>
      <color theme="1"/>
      <name val="Aptos Narrow"/>
      <family val="2"/>
      <scheme val="minor"/>
    </font>
    <font>
      <sz val="11"/>
      <color theme="1"/>
      <name val="Aptos Narrow"/>
      <family val="2"/>
      <scheme val="minor"/>
    </font>
    <font>
      <b/>
      <sz val="10"/>
      <color theme="0"/>
      <name val="Aptos Narrow"/>
      <family val="2"/>
      <scheme val="minor"/>
    </font>
    <font>
      <sz val="10"/>
      <color theme="1"/>
      <name val="Aptos Narrow"/>
      <family val="2"/>
      <scheme val="minor"/>
    </font>
    <font>
      <b/>
      <sz val="10"/>
      <color theme="1"/>
      <name val="Aptos Narrow"/>
      <family val="2"/>
      <scheme val="minor"/>
    </font>
    <font>
      <b/>
      <sz val="12"/>
      <color theme="1"/>
      <name val="Aptos Narrow"/>
      <family val="2"/>
      <scheme val="minor"/>
    </font>
    <font>
      <b/>
      <sz val="12"/>
      <color theme="0"/>
      <name val="Aptos Narrow"/>
      <family val="2"/>
      <scheme val="minor"/>
    </font>
    <font>
      <b/>
      <sz val="10"/>
      <color rgb="FF0070C0"/>
      <name val="Wingdings"/>
      <charset val="2"/>
    </font>
    <font>
      <i/>
      <sz val="10"/>
      <color rgb="FF0070C0"/>
      <name val="Aptos Narrow"/>
      <family val="2"/>
      <scheme val="minor"/>
    </font>
    <font>
      <b/>
      <i/>
      <sz val="10"/>
      <color rgb="FF0070C0"/>
      <name val="Aptos Narrow"/>
      <family val="2"/>
      <scheme val="minor"/>
    </font>
    <font>
      <b/>
      <sz val="10"/>
      <name val="Aptos Narrow"/>
      <family val="2"/>
      <scheme val="minor"/>
    </font>
    <font>
      <sz val="10"/>
      <name val="Aptos Narrow"/>
      <family val="2"/>
      <scheme val="minor"/>
    </font>
    <font>
      <i/>
      <sz val="10"/>
      <color theme="1"/>
      <name val="Aptos Narrow"/>
      <family val="2"/>
      <scheme val="minor"/>
    </font>
    <font>
      <b/>
      <sz val="10"/>
      <color rgb="FF000000"/>
      <name val="Aptos Narrow"/>
      <family val="2"/>
      <scheme val="minor"/>
    </font>
    <font>
      <i/>
      <sz val="9"/>
      <color rgb="FF747474"/>
      <name val="Aptos Narrow"/>
      <family val="2"/>
      <scheme val="minor"/>
    </font>
    <font>
      <b/>
      <sz val="10"/>
      <color rgb="FFFF0000"/>
      <name val="Aptos Narrow"/>
      <family val="2"/>
      <scheme val="minor"/>
    </font>
    <font>
      <sz val="10"/>
      <color theme="1"/>
      <name val="Arial"/>
      <family val="2"/>
    </font>
    <font>
      <b/>
      <sz val="10"/>
      <color theme="1"/>
      <name val="Arial"/>
      <family val="2"/>
    </font>
    <font>
      <b/>
      <i/>
      <sz val="11"/>
      <color rgb="FF0070C0"/>
      <name val="Arial"/>
      <family val="2"/>
    </font>
    <font>
      <b/>
      <i/>
      <sz val="10"/>
      <color rgb="FF0070C0"/>
      <name val="Arial"/>
      <family val="2"/>
    </font>
    <font>
      <b/>
      <sz val="10"/>
      <name val="Arial"/>
      <family val="2"/>
    </font>
    <font>
      <i/>
      <sz val="10"/>
      <color theme="2" tint="-0.499984740745262"/>
      <name val="Arial"/>
      <family val="2"/>
    </font>
    <font>
      <sz val="11"/>
      <color rgb="FF000000"/>
      <name val="Calibri"/>
      <family val="2"/>
    </font>
    <font>
      <b/>
      <i/>
      <sz val="9"/>
      <color theme="8" tint="-0.249977111117893"/>
      <name val="Aptos Narrow"/>
      <family val="2"/>
      <scheme val="minor"/>
    </font>
    <font>
      <b/>
      <i/>
      <sz val="10"/>
      <color theme="8" tint="-0.249977111117893"/>
      <name val="Aptos Narrow"/>
      <family val="2"/>
      <scheme val="minor"/>
    </font>
    <font>
      <i/>
      <sz val="11"/>
      <color rgb="FFFFC000"/>
      <name val="Aptos Narrow"/>
      <family val="2"/>
      <scheme val="minor"/>
    </font>
    <font>
      <i/>
      <sz val="12"/>
      <color theme="1"/>
      <name val="Aptos Narrow"/>
      <family val="2"/>
      <scheme val="minor"/>
    </font>
    <font>
      <sz val="12"/>
      <name val="Aptos Narrow"/>
      <family val="2"/>
      <scheme val="minor"/>
    </font>
    <font>
      <i/>
      <sz val="12"/>
      <name val="Aptos Narrow"/>
      <family val="2"/>
      <scheme val="minor"/>
    </font>
  </fonts>
  <fills count="12">
    <fill>
      <patternFill patternType="none"/>
    </fill>
    <fill>
      <patternFill patternType="gray125"/>
    </fill>
    <fill>
      <patternFill patternType="solid">
        <fgColor theme="4" tint="-0.249977111117893"/>
        <bgColor indexed="64"/>
      </patternFill>
    </fill>
    <fill>
      <patternFill patternType="solid">
        <fgColor rgb="FF2DCCD3"/>
        <bgColor indexed="64"/>
      </patternFill>
    </fill>
    <fill>
      <patternFill patternType="solid">
        <fgColor theme="3" tint="0.749992370372631"/>
        <bgColor indexed="64"/>
      </patternFill>
    </fill>
    <fill>
      <patternFill patternType="solid">
        <fgColor theme="3" tint="0.499984740745262"/>
        <bgColor indexed="64"/>
      </patternFill>
    </fill>
    <fill>
      <patternFill patternType="solid">
        <fgColor theme="3" tint="0.249977111117893"/>
        <bgColor indexed="64"/>
      </patternFill>
    </fill>
    <fill>
      <patternFill patternType="solid">
        <fgColor theme="4"/>
        <bgColor theme="4"/>
      </patternFill>
    </fill>
    <fill>
      <patternFill patternType="solid">
        <fgColor theme="4" tint="0.79998168889431442"/>
        <bgColor theme="4" tint="0.79998168889431442"/>
      </patternFill>
    </fill>
    <fill>
      <patternFill patternType="solid">
        <fgColor theme="0" tint="-0.14999847407452621"/>
        <bgColor indexed="64"/>
      </patternFill>
    </fill>
    <fill>
      <patternFill patternType="solid">
        <fgColor rgb="FFE0FAFC"/>
        <bgColor indexed="64"/>
      </patternFill>
    </fill>
    <fill>
      <patternFill patternType="solid">
        <fgColor rgb="FF96EDF6"/>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theme="4" tint="0.39997558519241921"/>
      </left>
      <right/>
      <top style="thin">
        <color theme="4" tint="0.39997558519241921"/>
      </top>
      <bottom style="thin">
        <color theme="4" tint="0.39997558519241921"/>
      </bottom>
      <diagonal/>
    </border>
    <border>
      <left/>
      <right style="medium">
        <color indexed="64"/>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theme="4" tint="0.39997558519241921"/>
      </left>
      <right/>
      <top style="thin">
        <color theme="4" tint="0.39997558519241921"/>
      </top>
      <bottom/>
      <diagonal/>
    </border>
    <border>
      <left style="thin">
        <color theme="4" tint="0.39997558519241921"/>
      </left>
      <right/>
      <top/>
      <bottom style="thin">
        <color theme="4" tint="0.39997558519241921"/>
      </bottom>
      <diagonal/>
    </border>
    <border>
      <left/>
      <right/>
      <top/>
      <bottom style="medium">
        <color theme="0"/>
      </bottom>
      <diagonal/>
    </border>
    <border>
      <left/>
      <right/>
      <top style="medium">
        <color theme="0"/>
      </top>
      <bottom style="medium">
        <color theme="0"/>
      </bottom>
      <diagonal/>
    </border>
    <border>
      <left/>
      <right/>
      <top style="medium">
        <color theme="0"/>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theme="0"/>
      </right>
      <top/>
      <bottom/>
      <diagonal/>
    </border>
    <border>
      <left style="thin">
        <color theme="0"/>
      </left>
      <right style="thin">
        <color theme="0"/>
      </right>
      <top/>
      <bottom/>
      <diagonal/>
    </border>
    <border>
      <left style="thin">
        <color theme="0"/>
      </left>
      <right/>
      <top/>
      <bottom/>
      <diagonal/>
    </border>
  </borders>
  <cellStyleXfs count="3">
    <xf numFmtId="0" fontId="0" fillId="0" borderId="0"/>
    <xf numFmtId="9" fontId="2" fillId="0" borderId="0" applyFont="0" applyFill="0" applyBorder="0" applyAlignment="0" applyProtection="0"/>
    <xf numFmtId="0" fontId="3" fillId="0" borderId="0"/>
  </cellStyleXfs>
  <cellXfs count="82">
    <xf numFmtId="0" fontId="0" fillId="0" borderId="0" xfId="0"/>
    <xf numFmtId="0" fontId="0" fillId="0" borderId="0" xfId="0" applyAlignment="1">
      <alignment vertical="center" wrapText="1"/>
    </xf>
    <xf numFmtId="0" fontId="0" fillId="0" borderId="0" xfId="0" quotePrefix="1" applyAlignment="1">
      <alignment vertical="center" wrapText="1"/>
    </xf>
    <xf numFmtId="2" fontId="0" fillId="0" borderId="0" xfId="1" applyNumberFormat="1" applyFont="1"/>
    <xf numFmtId="0" fontId="0" fillId="9" borderId="0" xfId="0" applyFill="1" applyAlignment="1">
      <alignment vertical="center" wrapText="1"/>
    </xf>
    <xf numFmtId="0" fontId="0" fillId="10" borderId="0" xfId="0" applyFill="1" applyAlignment="1">
      <alignment vertical="center" wrapText="1"/>
    </xf>
    <xf numFmtId="0" fontId="0" fillId="11" borderId="0" xfId="0" applyFill="1" applyAlignment="1">
      <alignment vertical="center" wrapText="1"/>
    </xf>
    <xf numFmtId="0" fontId="14" fillId="0" borderId="0" xfId="0" applyFont="1" applyAlignment="1">
      <alignment vertical="center" wrapText="1"/>
    </xf>
    <xf numFmtId="0" fontId="0" fillId="0" borderId="0" xfId="0" quotePrefix="1" applyAlignment="1">
      <alignment vertical="center"/>
    </xf>
    <xf numFmtId="17" fontId="21" fillId="9" borderId="1" xfId="2" applyNumberFormat="1" applyFont="1" applyFill="1" applyBorder="1" applyAlignment="1" applyProtection="1">
      <alignment horizontal="center" vertical="center" wrapText="1"/>
      <protection locked="0"/>
    </xf>
    <xf numFmtId="0" fontId="21" fillId="9" borderId="8" xfId="2" applyFont="1" applyFill="1" applyBorder="1" applyAlignment="1" applyProtection="1">
      <alignment horizontal="left" vertical="center" wrapText="1"/>
      <protection locked="0"/>
    </xf>
    <xf numFmtId="164" fontId="21" fillId="9" borderId="9" xfId="2" applyNumberFormat="1" applyFont="1" applyFill="1" applyBorder="1" applyAlignment="1" applyProtection="1">
      <alignment horizontal="left" vertical="center" wrapText="1"/>
      <protection locked="0"/>
    </xf>
    <xf numFmtId="0" fontId="21" fillId="9" borderId="9" xfId="2" applyFont="1" applyFill="1" applyBorder="1" applyAlignment="1" applyProtection="1">
      <alignment horizontal="left" vertical="center" wrapText="1"/>
      <protection locked="0"/>
    </xf>
    <xf numFmtId="0" fontId="21" fillId="9" borderId="10" xfId="2" applyFont="1" applyFill="1" applyBorder="1" applyAlignment="1" applyProtection="1">
      <alignment horizontal="left" vertical="center" wrapText="1"/>
      <protection locked="0"/>
    </xf>
    <xf numFmtId="10" fontId="22" fillId="10" borderId="1" xfId="1" applyNumberFormat="1" applyFont="1" applyFill="1" applyBorder="1" applyAlignment="1" applyProtection="1">
      <alignment horizontal="center" vertical="center" wrapText="1"/>
    </xf>
    <xf numFmtId="1" fontId="20" fillId="9" borderId="1" xfId="2" applyNumberFormat="1" applyFont="1" applyFill="1" applyBorder="1" applyAlignment="1" applyProtection="1">
      <alignment horizontal="center" vertical="center" wrapText="1"/>
      <protection locked="0"/>
    </xf>
    <xf numFmtId="0" fontId="24" fillId="0" borderId="0" xfId="0" applyFont="1"/>
    <xf numFmtId="9" fontId="24" fillId="0" borderId="0" xfId="0" applyNumberFormat="1" applyFont="1"/>
    <xf numFmtId="1" fontId="20" fillId="9" borderId="1" xfId="1" applyNumberFormat="1" applyFont="1" applyFill="1" applyBorder="1" applyAlignment="1" applyProtection="1">
      <alignment horizontal="center" vertical="center" wrapText="1"/>
      <protection locked="0"/>
    </xf>
    <xf numFmtId="0" fontId="5" fillId="0" borderId="0" xfId="2" applyFont="1" applyAlignment="1">
      <alignment wrapText="1"/>
    </xf>
    <xf numFmtId="0" fontId="5" fillId="0" borderId="0" xfId="2" applyFont="1" applyAlignment="1">
      <alignment vertical="center" wrapText="1"/>
    </xf>
    <xf numFmtId="0" fontId="5" fillId="9" borderId="0" xfId="0" applyFont="1" applyFill="1" applyAlignment="1">
      <alignment vertical="center" wrapText="1"/>
    </xf>
    <xf numFmtId="0" fontId="5" fillId="0" borderId="0" xfId="2" applyFont="1" applyAlignment="1">
      <alignment horizontal="left"/>
    </xf>
    <xf numFmtId="0" fontId="7" fillId="0" borderId="0" xfId="2" applyFont="1" applyAlignment="1">
      <alignment horizontal="right" vertical="center" wrapText="1"/>
    </xf>
    <xf numFmtId="0" fontId="5" fillId="10" borderId="0" xfId="0" applyFont="1" applyFill="1" applyAlignment="1">
      <alignment vertical="center" wrapText="1"/>
    </xf>
    <xf numFmtId="0" fontId="5" fillId="11" borderId="0" xfId="0" applyFont="1" applyFill="1" applyAlignment="1">
      <alignment vertical="center" wrapText="1"/>
    </xf>
    <xf numFmtId="0" fontId="7" fillId="0" borderId="0" xfId="2" applyFont="1" applyAlignment="1">
      <alignment vertical="center" wrapText="1"/>
    </xf>
    <xf numFmtId="0" fontId="5" fillId="0" borderId="0" xfId="2" applyFont="1"/>
    <xf numFmtId="0" fontId="5" fillId="0" borderId="1" xfId="2" applyFont="1" applyBorder="1" applyAlignment="1">
      <alignment horizontal="left" vertical="center" wrapText="1"/>
    </xf>
    <xf numFmtId="9" fontId="22" fillId="10" borderId="1" xfId="1" applyFont="1" applyFill="1" applyBorder="1" applyAlignment="1" applyProtection="1">
      <alignment horizontal="center" vertical="center" wrapText="1"/>
    </xf>
    <xf numFmtId="0" fontId="12" fillId="0" borderId="1" xfId="2" applyFont="1" applyBorder="1" applyAlignment="1">
      <alignment horizontal="left" vertical="center" wrapText="1"/>
    </xf>
    <xf numFmtId="9" fontId="1" fillId="11" borderId="1" xfId="1" applyFont="1" applyFill="1" applyBorder="1" applyAlignment="1" applyProtection="1">
      <alignment horizontal="center" vertical="center" wrapText="1"/>
    </xf>
    <xf numFmtId="0" fontId="23" fillId="0" borderId="0" xfId="0" applyFont="1" applyAlignment="1">
      <alignment vertical="center"/>
    </xf>
    <xf numFmtId="0" fontId="18" fillId="0" borderId="1" xfId="2" applyFont="1" applyBorder="1" applyAlignment="1">
      <alignment horizontal="center" vertical="center" wrapText="1"/>
    </xf>
    <xf numFmtId="0" fontId="0" fillId="0" borderId="0" xfId="0" applyAlignment="1" applyProtection="1">
      <alignment vertical="center" wrapText="1"/>
      <protection locked="0"/>
    </xf>
    <xf numFmtId="0" fontId="8" fillId="7" borderId="2" xfId="0" applyFont="1" applyFill="1" applyBorder="1" applyAlignment="1">
      <alignment vertical="center" wrapText="1"/>
    </xf>
    <xf numFmtId="0" fontId="0" fillId="0" borderId="19" xfId="0" applyBorder="1" applyAlignment="1">
      <alignment vertical="center" wrapText="1"/>
    </xf>
    <xf numFmtId="0" fontId="0" fillId="0" borderId="20" xfId="0" applyBorder="1" applyAlignment="1">
      <alignment vertical="center" wrapText="1"/>
    </xf>
    <xf numFmtId="0" fontId="0" fillId="0" borderId="20" xfId="0" applyBorder="1" applyAlignment="1">
      <alignment horizontal="center" vertical="center" wrapText="1"/>
    </xf>
    <xf numFmtId="0" fontId="0" fillId="0" borderId="21" xfId="0" applyBorder="1" applyAlignment="1">
      <alignment vertical="center" wrapText="1"/>
    </xf>
    <xf numFmtId="9" fontId="0" fillId="0" borderId="0" xfId="0" applyNumberFormat="1" applyAlignment="1">
      <alignment horizontal="center" vertical="center" wrapText="1"/>
    </xf>
    <xf numFmtId="0" fontId="7" fillId="0" borderId="0" xfId="0" applyFont="1" applyAlignment="1">
      <alignment vertical="center"/>
    </xf>
    <xf numFmtId="0" fontId="7" fillId="0" borderId="0" xfId="0" quotePrefix="1" applyFont="1" applyAlignment="1">
      <alignment vertical="center" wrapText="1"/>
    </xf>
    <xf numFmtId="0" fontId="7" fillId="8" borderId="2" xfId="0" applyFont="1" applyFill="1" applyBorder="1" applyAlignment="1">
      <alignment vertical="center" wrapText="1"/>
    </xf>
    <xf numFmtId="0" fontId="7" fillId="0" borderId="0" xfId="0" applyFont="1" applyAlignment="1">
      <alignment vertical="center" wrapText="1"/>
    </xf>
    <xf numFmtId="0" fontId="0" fillId="0" borderId="0" xfId="0" applyAlignment="1">
      <alignment horizontal="left" vertical="center" wrapText="1"/>
    </xf>
    <xf numFmtId="0" fontId="7" fillId="8" borderId="6" xfId="0" applyFont="1" applyFill="1" applyBorder="1" applyAlignment="1">
      <alignment horizontal="center" vertical="center" wrapText="1"/>
    </xf>
    <xf numFmtId="0" fontId="7" fillId="8" borderId="7" xfId="0" applyFont="1" applyFill="1" applyBorder="1" applyAlignment="1">
      <alignment horizontal="center" vertical="center" wrapText="1"/>
    </xf>
    <xf numFmtId="0" fontId="7" fillId="0" borderId="0" xfId="2" applyFont="1" applyAlignment="1">
      <alignment horizontal="right" vertical="center" wrapText="1"/>
    </xf>
    <xf numFmtId="0" fontId="4" fillId="2" borderId="0" xfId="2" applyFont="1" applyFill="1" applyAlignment="1">
      <alignment horizontal="center" vertical="center" wrapText="1"/>
    </xf>
    <xf numFmtId="0" fontId="4" fillId="2" borderId="3" xfId="2" applyFont="1" applyFill="1" applyBorder="1" applyAlignment="1">
      <alignment horizontal="center" vertical="center" wrapText="1"/>
    </xf>
    <xf numFmtId="0" fontId="6" fillId="3" borderId="0" xfId="2" applyFont="1" applyFill="1" applyAlignment="1">
      <alignment horizontal="center" vertical="center" wrapText="1"/>
    </xf>
    <xf numFmtId="0" fontId="6" fillId="3" borderId="3" xfId="2" applyFont="1" applyFill="1" applyBorder="1" applyAlignment="1">
      <alignment horizontal="center" vertical="center" wrapText="1"/>
    </xf>
    <xf numFmtId="0" fontId="6" fillId="0" borderId="4" xfId="2" applyFont="1" applyBorder="1" applyAlignment="1">
      <alignment horizontal="right" vertical="center" wrapText="1"/>
    </xf>
    <xf numFmtId="0" fontId="6" fillId="0" borderId="5" xfId="2" applyFont="1" applyBorder="1" applyAlignment="1">
      <alignment horizontal="right" vertical="center" wrapText="1"/>
    </xf>
    <xf numFmtId="0" fontId="5" fillId="0" borderId="0" xfId="2" applyFont="1" applyAlignment="1">
      <alignment horizontal="left" vertical="center"/>
    </xf>
    <xf numFmtId="0" fontId="5" fillId="0" borderId="4" xfId="2" applyFont="1" applyBorder="1" applyAlignment="1">
      <alignment horizontal="right" vertical="center" wrapText="1"/>
    </xf>
    <xf numFmtId="0" fontId="5" fillId="0" borderId="5" xfId="2" applyFont="1" applyBorder="1" applyAlignment="1">
      <alignment horizontal="right" vertical="center" wrapText="1"/>
    </xf>
    <xf numFmtId="0" fontId="4" fillId="6" borderId="0" xfId="2" applyFont="1" applyFill="1" applyAlignment="1">
      <alignment horizontal="center" vertical="center" wrapText="1"/>
    </xf>
    <xf numFmtId="0" fontId="4" fillId="6" borderId="3" xfId="2" applyFont="1" applyFill="1" applyBorder="1" applyAlignment="1">
      <alignment horizontal="center" vertical="center" wrapText="1"/>
    </xf>
    <xf numFmtId="0" fontId="12" fillId="0" borderId="4" xfId="2" applyFont="1" applyBorder="1" applyAlignment="1">
      <alignment horizontal="right" vertical="center" wrapText="1"/>
    </xf>
    <xf numFmtId="0" fontId="12" fillId="0" borderId="5" xfId="2" applyFont="1" applyBorder="1" applyAlignment="1">
      <alignment horizontal="right" vertical="center" wrapText="1"/>
    </xf>
    <xf numFmtId="0" fontId="5" fillId="0" borderId="1" xfId="2" applyFont="1" applyBorder="1" applyAlignment="1">
      <alignment horizontal="right" vertical="center" wrapText="1"/>
    </xf>
    <xf numFmtId="0" fontId="4" fillId="4" borderId="0" xfId="2" applyFont="1" applyFill="1" applyAlignment="1">
      <alignment horizontal="center" vertical="center" wrapText="1"/>
    </xf>
    <xf numFmtId="0" fontId="4" fillId="4" borderId="3" xfId="2" applyFont="1" applyFill="1" applyBorder="1" applyAlignment="1">
      <alignment horizontal="center" vertical="center" wrapText="1"/>
    </xf>
    <xf numFmtId="0" fontId="4" fillId="5" borderId="0" xfId="2" applyFont="1" applyFill="1" applyAlignment="1">
      <alignment horizontal="center" vertical="center" wrapText="1"/>
    </xf>
    <xf numFmtId="0" fontId="4" fillId="5" borderId="3" xfId="2" applyFont="1" applyFill="1" applyBorder="1" applyAlignment="1">
      <alignment horizontal="center" vertical="center" wrapText="1"/>
    </xf>
    <xf numFmtId="0" fontId="0" fillId="0" borderId="13" xfId="0" applyBorder="1" applyAlignment="1">
      <alignment horizontal="left" vertical="center"/>
    </xf>
    <xf numFmtId="0" fontId="0" fillId="0" borderId="0" xfId="0" applyAlignment="1">
      <alignment horizontal="left" vertical="center"/>
    </xf>
    <xf numFmtId="0" fontId="5" fillId="9" borderId="14" xfId="2" applyFont="1" applyFill="1" applyBorder="1" applyAlignment="1" applyProtection="1">
      <alignment horizontal="center" wrapText="1"/>
      <protection locked="0"/>
    </xf>
    <xf numFmtId="0" fontId="5" fillId="9" borderId="11" xfId="2" applyFont="1" applyFill="1" applyBorder="1" applyAlignment="1" applyProtection="1">
      <alignment horizontal="center" wrapText="1"/>
      <protection locked="0"/>
    </xf>
    <xf numFmtId="0" fontId="5" fillId="9" borderId="12" xfId="2" applyFont="1" applyFill="1" applyBorder="1" applyAlignment="1" applyProtection="1">
      <alignment horizontal="center" wrapText="1"/>
      <protection locked="0"/>
    </xf>
    <xf numFmtId="0" fontId="5" fillId="9" borderId="13" xfId="2" applyFont="1" applyFill="1" applyBorder="1" applyAlignment="1" applyProtection="1">
      <alignment horizontal="center" wrapText="1"/>
      <protection locked="0"/>
    </xf>
    <xf numFmtId="0" fontId="5" fillId="9" borderId="0" xfId="2" applyFont="1" applyFill="1" applyAlignment="1" applyProtection="1">
      <alignment horizontal="center" wrapText="1"/>
      <protection locked="0"/>
    </xf>
    <xf numFmtId="0" fontId="5" fillId="9" borderId="15" xfId="2" applyFont="1" applyFill="1" applyBorder="1" applyAlignment="1" applyProtection="1">
      <alignment horizontal="center" wrapText="1"/>
      <protection locked="0"/>
    </xf>
    <xf numFmtId="0" fontId="5" fillId="9" borderId="16" xfId="2" applyFont="1" applyFill="1" applyBorder="1" applyAlignment="1" applyProtection="1">
      <alignment horizontal="center" wrapText="1"/>
      <protection locked="0"/>
    </xf>
    <xf numFmtId="0" fontId="5" fillId="9" borderId="17" xfId="2" applyFont="1" applyFill="1" applyBorder="1" applyAlignment="1" applyProtection="1">
      <alignment horizontal="center" wrapText="1"/>
      <protection locked="0"/>
    </xf>
    <xf numFmtId="0" fontId="5" fillId="9" borderId="18" xfId="2" applyFont="1" applyFill="1" applyBorder="1" applyAlignment="1" applyProtection="1">
      <alignment horizontal="center" wrapText="1"/>
      <protection locked="0"/>
    </xf>
    <xf numFmtId="0" fontId="19" fillId="0" borderId="0" xfId="2" applyFont="1" applyAlignment="1">
      <alignment horizontal="left" vertical="center" wrapText="1"/>
    </xf>
    <xf numFmtId="0" fontId="7" fillId="0" borderId="11" xfId="2" applyFont="1" applyBorder="1" applyAlignment="1">
      <alignment horizontal="right" vertical="center" wrapText="1"/>
    </xf>
    <xf numFmtId="0" fontId="7" fillId="0" borderId="12" xfId="2" applyFont="1" applyBorder="1" applyAlignment="1">
      <alignment horizontal="right" vertical="center" wrapText="1"/>
    </xf>
    <xf numFmtId="0" fontId="17" fillId="0" borderId="1" xfId="2" applyFont="1" applyBorder="1" applyAlignment="1">
      <alignment horizontal="right" vertical="center" wrapText="1"/>
    </xf>
  </cellXfs>
  <cellStyles count="3">
    <cellStyle name="Normal" xfId="0" builtinId="0"/>
    <cellStyle name="Normal 2" xfId="2" xr:uid="{1F79BF01-33D8-FA4A-969F-1395B8A532F0}"/>
    <cellStyle name="Pourcentage" xfId="1" builtinId="5"/>
  </cellStyles>
  <dxfs count="19">
    <dxf>
      <font>
        <color rgb="FF9C0006"/>
      </font>
      <fill>
        <patternFill>
          <bgColor rgb="FFFFC7CE"/>
        </patternFill>
      </fill>
    </dxf>
    <dxf>
      <font>
        <color rgb="FF006100"/>
      </font>
      <fill>
        <patternFill>
          <bgColor rgb="FFC6EFCE"/>
        </patternFill>
      </fill>
    </dxf>
    <dxf>
      <font>
        <color theme="5" tint="-0.24994659260841701"/>
      </font>
      <fill>
        <patternFill>
          <bgColor theme="5" tint="0.79998168889431442"/>
        </patternFill>
      </fill>
    </dxf>
    <dxf>
      <font>
        <b/>
        <i/>
        <color theme="5" tint="-0.24994659260841701"/>
      </font>
    </dxf>
    <dxf>
      <font>
        <b/>
        <i/>
        <color rgb="FFFF9933"/>
      </font>
      <fill>
        <patternFill patternType="lightUp">
          <fgColor theme="0" tint="-0.14996795556505021"/>
        </patternFill>
      </fill>
    </dxf>
    <dxf>
      <font>
        <b/>
        <i/>
        <color rgb="FFFF9933"/>
      </font>
      <fill>
        <patternFill patternType="lightUp">
          <fgColor theme="0" tint="-0.14996795556505021"/>
        </patternFill>
      </fill>
    </dxf>
    <dxf>
      <alignment horizontal="general" vertical="center" textRotation="0" wrapText="1" indent="0" justifyLastLine="0" shrinkToFit="0" readingOrder="0"/>
      <protection locked="1" hidden="0"/>
    </dxf>
    <dxf>
      <numFmt numFmtId="13" formatCode="0%"/>
      <alignment horizontal="center" vertical="center" textRotation="0" wrapText="1" indent="0" justifyLastLine="0" shrinkToFit="0" readingOrder="0"/>
      <protection locked="1" hidden="0"/>
    </dxf>
    <dxf>
      <numFmt numFmtId="13" formatCode="0%"/>
      <alignment horizontal="center" vertical="center" textRotation="0" wrapText="1" indent="0" justifyLastLine="0" shrinkToFit="0" readingOrder="0"/>
      <protection locked="1" hidden="0"/>
    </dxf>
    <dxf>
      <alignment horizontal="general" vertical="center" textRotation="0" wrapText="1" indent="0" justifyLastLine="0" shrinkToFit="0" readingOrder="0"/>
      <protection locked="1" hidden="0"/>
    </dxf>
    <dxf>
      <alignment horizontal="general" vertical="center" textRotation="0" wrapText="1" indent="0" justifyLastLine="0" shrinkToFit="0" readingOrder="0"/>
      <protection locked="1" hidden="0"/>
    </dxf>
    <dxf>
      <alignment horizontal="general" vertical="center" textRotation="0" wrapText="1" indent="0" justifyLastLine="0" shrinkToFit="0" readingOrder="0"/>
      <protection locked="1" hidden="0"/>
    </dxf>
    <dxf>
      <alignment horizontal="general" vertical="center" textRotation="0" wrapText="1" indent="0" justifyLastLine="0" shrinkToFit="0" readingOrder="0"/>
      <protection locked="1" hidden="0"/>
    </dxf>
    <dxf>
      <fill>
        <patternFill>
          <fgColor theme="3" tint="0.89996032593768116"/>
        </patternFill>
      </fill>
    </dxf>
    <dxf>
      <fill>
        <patternFill>
          <fgColor rgb="FF2DCCD3"/>
        </patternFill>
      </fill>
    </dxf>
    <dxf>
      <fill>
        <patternFill>
          <fgColor theme="0"/>
        </patternFill>
      </fill>
    </dxf>
    <dxf>
      <fill>
        <patternFill>
          <fgColor theme="3" tint="0.89996032593768116"/>
        </patternFill>
      </fill>
    </dxf>
    <dxf>
      <fill>
        <patternFill>
          <fgColor rgb="FF2DCCD3"/>
        </patternFill>
      </fill>
    </dxf>
    <dxf>
      <fill>
        <patternFill>
          <fgColor auto="1"/>
        </patternFill>
      </fill>
    </dxf>
  </dxfs>
  <tableStyles count="2" defaultTableStyle="GRIVES2" defaultPivotStyle="PivotStyleLight16">
    <tableStyle name="GRIVES" pivot="0" count="4" xr9:uid="{0571AB88-1B89-8E48-9464-03D20444BE39}">
      <tableStyleElement type="wholeTable" dxfId="18"/>
      <tableStyleElement type="headerRow" dxfId="17"/>
      <tableStyleElement type="firstRowStripe" dxfId="16"/>
      <tableStyleElement type="secondRowStripe" dxfId="15"/>
    </tableStyle>
    <tableStyle name="GRIVES2" pivot="0" count="2" xr9:uid="{C2950347-8A37-9443-A605-97722FF2867E}">
      <tableStyleElement type="headerRow" dxfId="14"/>
      <tableStyleElement type="firstRowStripe" dxfId="13"/>
    </tableStyle>
  </tableStyles>
  <colors>
    <mruColors>
      <color rgb="FF96EDF6"/>
      <color rgb="FFFF9933"/>
      <color rgb="FFE0FAFC"/>
      <color rgb="FFFAECF9"/>
      <color rgb="FFC6EFCE"/>
      <color rgb="FF2DCCD3"/>
      <color rgb="FFDDFF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238125</xdr:colOff>
      <xdr:row>0</xdr:row>
      <xdr:rowOff>257175</xdr:rowOff>
    </xdr:from>
    <xdr:to>
      <xdr:col>2</xdr:col>
      <xdr:colOff>2235971</xdr:colOff>
      <xdr:row>0</xdr:row>
      <xdr:rowOff>1098496</xdr:rowOff>
    </xdr:to>
    <xdr:pic>
      <xdr:nvPicPr>
        <xdr:cNvPr id="2" name="Image 1">
          <a:extLst>
            <a:ext uri="{FF2B5EF4-FFF2-40B4-BE49-F238E27FC236}">
              <a16:creationId xmlns:a16="http://schemas.microsoft.com/office/drawing/2014/main" id="{1D4640AE-A1D4-401D-9A4C-B8BD0F65F1E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38125" y="257175"/>
          <a:ext cx="3036071" cy="841321"/>
        </a:xfrm>
        <a:prstGeom prst="rect">
          <a:avLst/>
        </a:prstGeom>
      </xdr:spPr>
    </xdr:pic>
    <xdr:clientData/>
  </xdr:twoCellAnchor>
  <xdr:twoCellAnchor>
    <xdr:from>
      <xdr:col>2</xdr:col>
      <xdr:colOff>38100</xdr:colOff>
      <xdr:row>3</xdr:row>
      <xdr:rowOff>19050</xdr:rowOff>
    </xdr:from>
    <xdr:to>
      <xdr:col>2</xdr:col>
      <xdr:colOff>114300</xdr:colOff>
      <xdr:row>5</xdr:row>
      <xdr:rowOff>0</xdr:rowOff>
    </xdr:to>
    <xdr:sp macro="" textlink="">
      <xdr:nvSpPr>
        <xdr:cNvPr id="3" name="Accolade fermante 2">
          <a:extLst>
            <a:ext uri="{FF2B5EF4-FFF2-40B4-BE49-F238E27FC236}">
              <a16:creationId xmlns:a16="http://schemas.microsoft.com/office/drawing/2014/main" id="{3D667B2D-06E0-E32D-10E4-58BEFE51052C}"/>
            </a:ext>
          </a:extLst>
        </xdr:cNvPr>
        <xdr:cNvSpPr/>
      </xdr:nvSpPr>
      <xdr:spPr>
        <a:xfrm>
          <a:off x="1076325" y="2266950"/>
          <a:ext cx="76200" cy="381000"/>
        </a:xfrm>
        <a:prstGeom prst="rightBrace">
          <a:avLst/>
        </a:prstGeom>
      </xdr:spPr>
      <xdr:style>
        <a:lnRef idx="2">
          <a:schemeClr val="accent1"/>
        </a:lnRef>
        <a:fillRef idx="0">
          <a:schemeClr val="accent1"/>
        </a:fillRef>
        <a:effectRef idx="1">
          <a:schemeClr val="accent1"/>
        </a:effectRef>
        <a:fontRef idx="minor">
          <a:schemeClr val="tx1"/>
        </a:fontRef>
      </xdr:style>
      <xdr:txBody>
        <a:bodyPr rtlCol="0" anchor="ctr"/>
        <a:lstStyle/>
        <a:p>
          <a:pPr algn="l"/>
          <a:endParaRPr lang="fr-FR"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238125</xdr:colOff>
      <xdr:row>0</xdr:row>
      <xdr:rowOff>257175</xdr:rowOff>
    </xdr:from>
    <xdr:to>
      <xdr:col>2</xdr:col>
      <xdr:colOff>378596</xdr:colOff>
      <xdr:row>0</xdr:row>
      <xdr:rowOff>1098496</xdr:rowOff>
    </xdr:to>
    <xdr:pic>
      <xdr:nvPicPr>
        <xdr:cNvPr id="2" name="Image 1">
          <a:extLst>
            <a:ext uri="{FF2B5EF4-FFF2-40B4-BE49-F238E27FC236}">
              <a16:creationId xmlns:a16="http://schemas.microsoft.com/office/drawing/2014/main" id="{701431E4-28E8-427D-A117-E02165DEC3E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38125" y="257175"/>
          <a:ext cx="3036071" cy="841321"/>
        </a:xfrm>
        <a:prstGeom prst="rect">
          <a:avLst/>
        </a:prstGeom>
      </xdr:spPr>
    </xdr:pic>
    <xdr:clientData/>
  </xdr:twoCellAnchor>
  <xdr:twoCellAnchor editAs="oneCell">
    <xdr:from>
      <xdr:col>0</xdr:col>
      <xdr:colOff>238125</xdr:colOff>
      <xdr:row>0</xdr:row>
      <xdr:rowOff>257175</xdr:rowOff>
    </xdr:from>
    <xdr:to>
      <xdr:col>2</xdr:col>
      <xdr:colOff>378596</xdr:colOff>
      <xdr:row>0</xdr:row>
      <xdr:rowOff>1098496</xdr:rowOff>
    </xdr:to>
    <xdr:pic>
      <xdr:nvPicPr>
        <xdr:cNvPr id="3" name="Image 2">
          <a:extLst>
            <a:ext uri="{FF2B5EF4-FFF2-40B4-BE49-F238E27FC236}">
              <a16:creationId xmlns:a16="http://schemas.microsoft.com/office/drawing/2014/main" id="{B28B4CF1-6AFB-4019-941D-F085B7AB31B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38125" y="257175"/>
          <a:ext cx="3036071" cy="841321"/>
        </a:xfrm>
        <a:prstGeom prst="rect">
          <a:avLst/>
        </a:prstGeom>
      </xdr:spPr>
    </xdr:pic>
    <xdr:clientData/>
  </xdr:twoCellAnchor>
  <xdr:twoCellAnchor editAs="oneCell">
    <xdr:from>
      <xdr:col>0</xdr:col>
      <xdr:colOff>238125</xdr:colOff>
      <xdr:row>0</xdr:row>
      <xdr:rowOff>257175</xdr:rowOff>
    </xdr:from>
    <xdr:to>
      <xdr:col>2</xdr:col>
      <xdr:colOff>378596</xdr:colOff>
      <xdr:row>0</xdr:row>
      <xdr:rowOff>1098496</xdr:rowOff>
    </xdr:to>
    <xdr:pic>
      <xdr:nvPicPr>
        <xdr:cNvPr id="4" name="Image 3">
          <a:extLst>
            <a:ext uri="{FF2B5EF4-FFF2-40B4-BE49-F238E27FC236}">
              <a16:creationId xmlns:a16="http://schemas.microsoft.com/office/drawing/2014/main" id="{9E410275-EF91-48AE-847E-E8C1F2FB5FD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38125" y="257175"/>
          <a:ext cx="3036071" cy="84132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296534</xdr:colOff>
      <xdr:row>1</xdr:row>
      <xdr:rowOff>134788</xdr:rowOff>
    </xdr:from>
    <xdr:to>
      <xdr:col>2</xdr:col>
      <xdr:colOff>2443006</xdr:colOff>
      <xdr:row>5</xdr:row>
      <xdr:rowOff>87049</xdr:rowOff>
    </xdr:to>
    <xdr:pic>
      <xdr:nvPicPr>
        <xdr:cNvPr id="2" name="Image 1">
          <a:extLst>
            <a:ext uri="{FF2B5EF4-FFF2-40B4-BE49-F238E27FC236}">
              <a16:creationId xmlns:a16="http://schemas.microsoft.com/office/drawing/2014/main" id="{6A2D7541-839C-45A6-8909-D329C9B2CA3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96534" y="134788"/>
          <a:ext cx="3040744" cy="843837"/>
        </a:xfrm>
        <a:prstGeom prst="rect">
          <a:avLst/>
        </a:prstGeom>
      </xdr:spPr>
    </xdr:pic>
    <xdr:clientData/>
  </xdr:twoCellAnchor>
  <xdr:twoCellAnchor>
    <xdr:from>
      <xdr:col>6</xdr:col>
      <xdr:colOff>25879</xdr:colOff>
      <xdr:row>2</xdr:row>
      <xdr:rowOff>198407</xdr:rowOff>
    </xdr:from>
    <xdr:to>
      <xdr:col>6</xdr:col>
      <xdr:colOff>160847</xdr:colOff>
      <xdr:row>4</xdr:row>
      <xdr:rowOff>180436</xdr:rowOff>
    </xdr:to>
    <xdr:sp macro="" textlink="">
      <xdr:nvSpPr>
        <xdr:cNvPr id="8" name="Accolade fermante 2">
          <a:extLst>
            <a:ext uri="{FF2B5EF4-FFF2-40B4-BE49-F238E27FC236}">
              <a16:creationId xmlns:a16="http://schemas.microsoft.com/office/drawing/2014/main" id="{EA4CA4A0-859B-BD26-F9AE-88A01186F933}"/>
            </a:ext>
            <a:ext uri="{147F2762-F138-4A5C-976F-8EAC2B608ADB}">
              <a16:predDERef xmlns:a16="http://schemas.microsoft.com/office/drawing/2014/main" pred="{6A2D7541-839C-45A6-8909-D329C9B2CA35}"/>
            </a:ext>
          </a:extLst>
        </xdr:cNvPr>
        <xdr:cNvSpPr/>
      </xdr:nvSpPr>
      <xdr:spPr>
        <a:xfrm>
          <a:off x="11322529" y="1036607"/>
          <a:ext cx="134968" cy="382079"/>
        </a:xfrm>
        <a:prstGeom prst="rightBrace">
          <a:avLst/>
        </a:prstGeom>
      </xdr:spPr>
      <xdr:style>
        <a:lnRef idx="2">
          <a:schemeClr val="accent1"/>
        </a:lnRef>
        <a:fillRef idx="0">
          <a:schemeClr val="accent1"/>
        </a:fillRef>
        <a:effectRef idx="1">
          <a:schemeClr val="accent1"/>
        </a:effectRef>
        <a:fontRef idx="minor">
          <a:schemeClr val="tx1"/>
        </a:fontRef>
      </xdr:style>
      <xdr:txBody>
        <a:bodyPr rtlCol="0" anchor="ctr"/>
        <a:lstStyle/>
        <a:p>
          <a:pPr algn="l"/>
          <a:endParaRPr lang="fr-FR" sz="1100"/>
        </a:p>
      </xdr:txBody>
    </xdr:sp>
    <xdr:clientData/>
  </xdr:twoCellAnchor>
  <xdr:twoCellAnchor>
    <xdr:from>
      <xdr:col>6</xdr:col>
      <xdr:colOff>35943</xdr:colOff>
      <xdr:row>1</xdr:row>
      <xdr:rowOff>521179</xdr:rowOff>
    </xdr:from>
    <xdr:to>
      <xdr:col>7</xdr:col>
      <xdr:colOff>566109</xdr:colOff>
      <xdr:row>1</xdr:row>
      <xdr:rowOff>835683</xdr:rowOff>
    </xdr:to>
    <xdr:sp macro="" textlink="">
      <xdr:nvSpPr>
        <xdr:cNvPr id="5" name="ZoneTexte 4">
          <a:extLst>
            <a:ext uri="{FF2B5EF4-FFF2-40B4-BE49-F238E27FC236}">
              <a16:creationId xmlns:a16="http://schemas.microsoft.com/office/drawing/2014/main" id="{0B90B841-03AD-6854-D948-500AA0D229B9}"/>
            </a:ext>
          </a:extLst>
        </xdr:cNvPr>
        <xdr:cNvSpPr txBox="1"/>
      </xdr:nvSpPr>
      <xdr:spPr>
        <a:xfrm>
          <a:off x="17549363" y="521179"/>
          <a:ext cx="691911" cy="3145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t>Légende</a:t>
          </a:r>
        </a:p>
      </xdr:txBody>
    </xdr:sp>
    <xdr:clientData/>
  </xdr:twoCellAnchor>
  <xdr:twoCellAnchor>
    <xdr:from>
      <xdr:col>4</xdr:col>
      <xdr:colOff>997968</xdr:colOff>
      <xdr:row>0</xdr:row>
      <xdr:rowOff>294016</xdr:rowOff>
    </xdr:from>
    <xdr:to>
      <xdr:col>9</xdr:col>
      <xdr:colOff>455043</xdr:colOff>
      <xdr:row>5</xdr:row>
      <xdr:rowOff>113221</xdr:rowOff>
    </xdr:to>
    <xdr:grpSp>
      <xdr:nvGrpSpPr>
        <xdr:cNvPr id="11" name="Groupe 10">
          <a:extLst>
            <a:ext uri="{FF2B5EF4-FFF2-40B4-BE49-F238E27FC236}">
              <a16:creationId xmlns:a16="http://schemas.microsoft.com/office/drawing/2014/main" id="{66C1A9A5-6795-BDB4-9479-583DC8079470}"/>
            </a:ext>
          </a:extLst>
        </xdr:cNvPr>
        <xdr:cNvGrpSpPr/>
      </xdr:nvGrpSpPr>
      <xdr:grpSpPr>
        <a:xfrm>
          <a:off x="10237218" y="294016"/>
          <a:ext cx="3228975" cy="1076505"/>
          <a:chOff x="9938888" y="276045"/>
          <a:chExt cx="3222146" cy="1059252"/>
        </a:xfrm>
      </xdr:grpSpPr>
      <xdr:sp macro="" textlink="">
        <xdr:nvSpPr>
          <xdr:cNvPr id="9" name="Rectangle : coins arrondis 3">
            <a:extLst>
              <a:ext uri="{FF2B5EF4-FFF2-40B4-BE49-F238E27FC236}">
                <a16:creationId xmlns:a16="http://schemas.microsoft.com/office/drawing/2014/main" id="{039A31C7-B500-EA92-AECB-447F696F6FB4}"/>
              </a:ext>
              <a:ext uri="{147F2762-F138-4A5C-976F-8EAC2B608ADB}">
                <a16:predDERef xmlns:a16="http://schemas.microsoft.com/office/drawing/2014/main" pred="{EA4CA4A0-859B-BD26-F9AE-88A01186F933}"/>
              </a:ext>
            </a:extLst>
          </xdr:cNvPr>
          <xdr:cNvSpPr/>
        </xdr:nvSpPr>
        <xdr:spPr>
          <a:xfrm>
            <a:off x="9938888" y="455762"/>
            <a:ext cx="3222146" cy="879535"/>
          </a:xfrm>
          <a:prstGeom prst="roundRect">
            <a:avLst/>
          </a:prstGeom>
          <a:noFill/>
          <a:ln>
            <a:solidFill>
              <a:srgbClr val="2DCCD3"/>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10" name="ZoneTexte 9">
            <a:extLst>
              <a:ext uri="{FF2B5EF4-FFF2-40B4-BE49-F238E27FC236}">
                <a16:creationId xmlns:a16="http://schemas.microsoft.com/office/drawing/2014/main" id="{56FBDCDB-97D9-4004-99C5-449C106F6241}"/>
              </a:ext>
            </a:extLst>
          </xdr:cNvPr>
          <xdr:cNvSpPr txBox="1"/>
        </xdr:nvSpPr>
        <xdr:spPr>
          <a:xfrm>
            <a:off x="10538784" y="276045"/>
            <a:ext cx="675556" cy="281077"/>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t>Légende</a:t>
            </a:r>
          </a:p>
        </xdr:txBody>
      </xdr:sp>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68E3F9E-C238-4713-9AB9-7F8FD7CE6347}" name="Tableau1" displayName="Tableau1" ref="B2:F11" totalsRowShown="0" headerRowDxfId="12" dataDxfId="11">
  <tableColumns count="5">
    <tableColumn id="1" xr3:uid="{076D0926-AC2A-4B6F-B0D4-A4137730B618}" name="Domaine" dataDxfId="10"/>
    <tableColumn id="2" xr3:uid="{BC06BA89-359D-4BF7-934C-2547EB564CFD}" name="Libellé de l'indicateur" dataDxfId="9"/>
    <tableColumn id="3" xr3:uid="{B0385C8A-AD58-477E-A2C3-58EA2E0BCA78}" name="Etablissements financés SUN-ES " dataDxfId="8"/>
    <tableColumn id="5" xr3:uid="{6D254082-07F4-4D99-88E9-838894C2ACC7}" name="Etablissements non financés SUN-ES" dataDxfId="7"/>
    <tableColumn id="4" xr3:uid="{C8ACBDFD-31CA-47CA-A7D5-740FE2F1BC5F}" name="Eléments justificatifs à transmettre à l'ARS_x000a_Se référer au guide des indicateurs d'usages" dataDxfId="6"/>
  </tableColumns>
  <tableStyleInfo name="TableStyleMedium2"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A76F0E-D055-402D-A01B-E392081EF700}">
  <dimension ref="B1:C18"/>
  <sheetViews>
    <sheetView showGridLines="0" zoomScaleNormal="100" workbookViewId="0">
      <selection activeCell="C14" sqref="C14"/>
    </sheetView>
  </sheetViews>
  <sheetFormatPr baseColWidth="10" defaultColWidth="32.125" defaultRowHeight="153.94999999999999" customHeight="1" x14ac:dyDescent="0.25"/>
  <cols>
    <col min="1" max="1" width="5.875" style="1" bestFit="1" customWidth="1"/>
    <col min="2" max="2" width="7.75" style="1" customWidth="1"/>
    <col min="3" max="3" width="58.875" style="1" customWidth="1"/>
    <col min="4" max="4" width="16.5" style="1" customWidth="1"/>
    <col min="5" max="5" width="22.625" style="1" customWidth="1"/>
    <col min="6" max="16384" width="32.125" style="1"/>
  </cols>
  <sheetData>
    <row r="1" spans="2:3" ht="107.25" customHeight="1" x14ac:dyDescent="0.25"/>
    <row r="2" spans="2:3" ht="54" customHeight="1" x14ac:dyDescent="0.25"/>
    <row r="3" spans="2:3" ht="15.75" x14ac:dyDescent="0.25">
      <c r="B3" s="4"/>
      <c r="C3" s="1" t="s">
        <v>0</v>
      </c>
    </row>
    <row r="4" spans="2:3" ht="15.75" x14ac:dyDescent="0.25">
      <c r="B4" s="5"/>
      <c r="C4" s="45" t="s">
        <v>1</v>
      </c>
    </row>
    <row r="5" spans="2:3" ht="15.75" x14ac:dyDescent="0.25">
      <c r="B5" s="6"/>
      <c r="C5" s="45"/>
    </row>
    <row r="6" spans="2:3" ht="15.75" x14ac:dyDescent="0.25"/>
    <row r="7" spans="2:3" ht="15.75" x14ac:dyDescent="0.25">
      <c r="B7" s="41" t="s">
        <v>2</v>
      </c>
    </row>
    <row r="8" spans="2:3" ht="15.75" x14ac:dyDescent="0.25">
      <c r="C8" s="2" t="s">
        <v>3</v>
      </c>
    </row>
    <row r="9" spans="2:3" ht="15.75" x14ac:dyDescent="0.25">
      <c r="C9" s="42" t="s">
        <v>4</v>
      </c>
    </row>
    <row r="10" spans="2:3" ht="36" customHeight="1" x14ac:dyDescent="0.25">
      <c r="C10" s="2" t="s">
        <v>5</v>
      </c>
    </row>
    <row r="11" spans="2:3" ht="29.25" x14ac:dyDescent="0.25">
      <c r="C11" s="2" t="s">
        <v>6</v>
      </c>
    </row>
    <row r="12" spans="2:3" ht="29.25" x14ac:dyDescent="0.25">
      <c r="C12" s="2" t="s">
        <v>7</v>
      </c>
    </row>
    <row r="13" spans="2:3" ht="15.75" x14ac:dyDescent="0.25">
      <c r="C13" s="8" t="s">
        <v>8</v>
      </c>
    </row>
    <row r="14" spans="2:3" ht="15.75" x14ac:dyDescent="0.25">
      <c r="C14" s="8" t="s">
        <v>9</v>
      </c>
    </row>
    <row r="15" spans="2:3" ht="15.75" x14ac:dyDescent="0.25"/>
    <row r="16" spans="2:3" ht="15.75" x14ac:dyDescent="0.25">
      <c r="B16" s="41" t="s">
        <v>10</v>
      </c>
    </row>
    <row r="17" spans="3:3" ht="81" x14ac:dyDescent="0.25">
      <c r="C17" s="7" t="s">
        <v>11</v>
      </c>
    </row>
    <row r="18" spans="3:3" ht="31.5" x14ac:dyDescent="0.25">
      <c r="C18" s="1" t="s">
        <v>12</v>
      </c>
    </row>
  </sheetData>
  <sheetProtection algorithmName="SHA-512" hashValue="U211JAMIcFi3L5xbA3xblktKwXml84y9cffRag51dKG+sepTPprgqs5deB6g8aDgwHSsImGYed7hF9qXDKPMvQ==" saltValue="mFfaETYUnM/pzxUUwsaccQ==" spinCount="100000" sheet="1" objects="1" scenarios="1"/>
  <mergeCells count="1">
    <mergeCell ref="C4:C5"/>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91417B-E826-442A-AA2E-248BBC6B4395}">
  <dimension ref="A1:F11"/>
  <sheetViews>
    <sheetView showGridLines="0" topLeftCell="B8" zoomScale="120" zoomScaleNormal="120" workbookViewId="0">
      <selection activeCell="F11" sqref="F11"/>
    </sheetView>
  </sheetViews>
  <sheetFormatPr baseColWidth="10" defaultColWidth="32.125" defaultRowHeight="153.94999999999999" customHeight="1" x14ac:dyDescent="0.25"/>
  <cols>
    <col min="1" max="1" width="5.875" style="1" bestFit="1" customWidth="1"/>
    <col min="2" max="2" width="32.125" style="1"/>
    <col min="3" max="3" width="42.625" style="1" customWidth="1"/>
    <col min="4" max="4" width="14.625" style="1" bestFit="1" customWidth="1"/>
    <col min="5" max="5" width="16.875" style="1" bestFit="1" customWidth="1"/>
    <col min="6" max="6" width="60.375" style="1" customWidth="1"/>
    <col min="7" max="16384" width="32.125" style="34"/>
  </cols>
  <sheetData>
    <row r="1" spans="1:6" ht="107.25" customHeight="1" x14ac:dyDescent="0.25"/>
    <row r="2" spans="1:6" ht="54" customHeight="1" x14ac:dyDescent="0.25">
      <c r="A2" s="35"/>
      <c r="B2" s="36" t="s">
        <v>13</v>
      </c>
      <c r="C2" s="37" t="s">
        <v>14</v>
      </c>
      <c r="D2" s="38" t="s">
        <v>15</v>
      </c>
      <c r="E2" s="38" t="s">
        <v>16</v>
      </c>
      <c r="F2" s="39" t="s">
        <v>17</v>
      </c>
    </row>
    <row r="3" spans="1:6" ht="63" x14ac:dyDescent="0.25">
      <c r="A3" s="43" t="s">
        <v>18</v>
      </c>
      <c r="B3" s="1" t="s">
        <v>19</v>
      </c>
      <c r="C3" s="1" t="s">
        <v>20</v>
      </c>
      <c r="D3" s="40">
        <v>0.8</v>
      </c>
      <c r="E3" s="40">
        <v>0.8</v>
      </c>
      <c r="F3" s="2" t="s">
        <v>21</v>
      </c>
    </row>
    <row r="4" spans="1:6" ht="49.5" customHeight="1" x14ac:dyDescent="0.25">
      <c r="A4" s="46" t="s">
        <v>22</v>
      </c>
      <c r="B4" s="1" t="s">
        <v>23</v>
      </c>
      <c r="C4" s="1" t="s">
        <v>24</v>
      </c>
      <c r="D4" s="40">
        <v>0.7</v>
      </c>
      <c r="E4" s="40">
        <v>0.55000000000000004</v>
      </c>
      <c r="F4" s="2" t="s">
        <v>25</v>
      </c>
    </row>
    <row r="5" spans="1:6" ht="54" customHeight="1" x14ac:dyDescent="0.25">
      <c r="A5" s="47"/>
      <c r="B5" s="1" t="s">
        <v>23</v>
      </c>
      <c r="C5" s="1" t="s">
        <v>26</v>
      </c>
      <c r="D5" s="40">
        <v>0.65</v>
      </c>
      <c r="E5" s="40">
        <v>0.5</v>
      </c>
      <c r="F5" s="2" t="s">
        <v>27</v>
      </c>
    </row>
    <row r="6" spans="1:6" ht="47.25" x14ac:dyDescent="0.25">
      <c r="A6" s="44" t="s">
        <v>28</v>
      </c>
      <c r="B6" s="1" t="s">
        <v>29</v>
      </c>
      <c r="C6" s="1" t="s">
        <v>30</v>
      </c>
      <c r="D6" s="40">
        <v>0.7</v>
      </c>
      <c r="E6" s="40">
        <v>0.55000000000000004</v>
      </c>
      <c r="F6" s="2" t="s">
        <v>31</v>
      </c>
    </row>
    <row r="7" spans="1:6" ht="47.25" x14ac:dyDescent="0.25">
      <c r="A7" s="43" t="s">
        <v>32</v>
      </c>
      <c r="B7" s="1" t="s">
        <v>33</v>
      </c>
      <c r="C7" s="1" t="s">
        <v>34</v>
      </c>
      <c r="D7" s="40">
        <v>0.5</v>
      </c>
      <c r="E7" s="40">
        <v>0.5</v>
      </c>
      <c r="F7" s="2" t="s">
        <v>35</v>
      </c>
    </row>
    <row r="8" spans="1:6" ht="47.25" x14ac:dyDescent="0.25">
      <c r="A8" s="44" t="s">
        <v>36</v>
      </c>
      <c r="B8" s="1" t="s">
        <v>37</v>
      </c>
      <c r="C8" s="1" t="s">
        <v>38</v>
      </c>
      <c r="D8" s="40">
        <v>0.65</v>
      </c>
      <c r="E8" s="40">
        <v>0.5</v>
      </c>
      <c r="F8" s="2" t="s">
        <v>39</v>
      </c>
    </row>
    <row r="9" spans="1:6" ht="47.25" x14ac:dyDescent="0.25">
      <c r="A9" s="43" t="s">
        <v>40</v>
      </c>
      <c r="B9" s="1" t="s">
        <v>41</v>
      </c>
      <c r="C9" s="1" t="s">
        <v>42</v>
      </c>
      <c r="D9" s="40">
        <v>0.6</v>
      </c>
      <c r="E9" s="40">
        <v>0.45</v>
      </c>
      <c r="F9" s="2" t="s">
        <v>43</v>
      </c>
    </row>
    <row r="10" spans="1:6" ht="78.75" x14ac:dyDescent="0.25">
      <c r="A10" s="44" t="s">
        <v>44</v>
      </c>
      <c r="B10" s="1" t="s">
        <v>45</v>
      </c>
      <c r="C10" s="1" t="s">
        <v>46</v>
      </c>
      <c r="D10" s="40">
        <v>0.7</v>
      </c>
      <c r="E10" s="40">
        <v>0.5</v>
      </c>
      <c r="F10" s="2" t="s">
        <v>47</v>
      </c>
    </row>
    <row r="11" spans="1:6" ht="78.75" x14ac:dyDescent="0.25">
      <c r="A11" s="43" t="s">
        <v>48</v>
      </c>
      <c r="B11" s="1" t="s">
        <v>49</v>
      </c>
      <c r="C11" s="1" t="s">
        <v>50</v>
      </c>
      <c r="D11" s="40">
        <v>0.7</v>
      </c>
      <c r="E11" s="40">
        <v>0.5</v>
      </c>
      <c r="F11" s="2" t="s">
        <v>51</v>
      </c>
    </row>
  </sheetData>
  <sheetProtection algorithmName="SHA-512" hashValue="B4SwTAsQ2n+e1opWyUoM3MLovMfj9faHJhVibsECOgPZLWRIq0HVydn1vjLDt8dwhmkOiRihOz9qjP/UFIUxng==" saltValue="gKic52k/ka2fB9R1HRUN7Q==" spinCount="100000" sheet="1" objects="1" scenarios="1" selectLockedCells="1" selectUnlockedCells="1"/>
  <mergeCells count="1">
    <mergeCell ref="A4:A5"/>
  </mergeCells>
  <pageMargins left="0.7" right="0.7" top="0.75" bottom="0.75" header="0.3" footer="0.3"/>
  <drawing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3EC5C3-095B-4952-AFD1-001D1148FFC0}">
  <sheetPr>
    <tabColor rgb="FF0070C0"/>
  </sheetPr>
  <dimension ref="B1:I33"/>
  <sheetViews>
    <sheetView showGridLines="0" tabSelected="1" zoomScaleNormal="100" workbookViewId="0">
      <selection activeCell="B21" sqref="B21:C21"/>
    </sheetView>
  </sheetViews>
  <sheetFormatPr baseColWidth="10" defaultColWidth="10.875" defaultRowHeight="15.75" x14ac:dyDescent="0.25"/>
  <cols>
    <col min="1" max="1" width="4.875" style="19" customWidth="1"/>
    <col min="2" max="2" width="6.875" style="19" customWidth="1"/>
    <col min="3" max="3" width="59" style="19" customWidth="1"/>
    <col min="4" max="4" width="50.5" style="19" customWidth="1"/>
    <col min="5" max="5" width="15.125" bestFit="1" customWidth="1"/>
    <col min="6" max="6" width="8.75" style="19" customWidth="1"/>
    <col min="7" max="7" width="2.125" style="19" customWidth="1"/>
    <col min="8" max="8" width="12.625" style="19" customWidth="1"/>
    <col min="9" max="16384" width="10.875" style="19"/>
  </cols>
  <sheetData>
    <row r="1" spans="2:9" ht="27" customHeight="1" x14ac:dyDescent="0.25"/>
    <row r="2" spans="2:9" ht="18" customHeight="1" thickBot="1" x14ac:dyDescent="0.3">
      <c r="B2" s="48" t="s">
        <v>52</v>
      </c>
      <c r="C2" s="48"/>
      <c r="D2" s="10"/>
      <c r="H2" s="20"/>
    </row>
    <row r="3" spans="2:9" ht="18" customHeight="1" thickBot="1" x14ac:dyDescent="0.3">
      <c r="B3" s="48" t="s">
        <v>53</v>
      </c>
      <c r="C3" s="48"/>
      <c r="D3" s="11"/>
      <c r="F3" s="21"/>
      <c r="H3" s="22" t="s">
        <v>54</v>
      </c>
    </row>
    <row r="4" spans="2:9" ht="18" customHeight="1" thickBot="1" x14ac:dyDescent="0.3">
      <c r="B4" s="23"/>
      <c r="C4" s="23" t="s">
        <v>55</v>
      </c>
      <c r="D4" s="12"/>
      <c r="F4" s="24"/>
      <c r="H4" s="55" t="s">
        <v>56</v>
      </c>
    </row>
    <row r="5" spans="2:9" ht="18" customHeight="1" x14ac:dyDescent="0.25">
      <c r="B5" s="23"/>
      <c r="C5" s="23" t="s">
        <v>57</v>
      </c>
      <c r="D5" s="13"/>
      <c r="F5" s="25"/>
      <c r="H5" s="55"/>
    </row>
    <row r="6" spans="2:9" ht="18" customHeight="1" x14ac:dyDescent="0.25">
      <c r="C6" s="26"/>
    </row>
    <row r="7" spans="2:9" ht="30" customHeight="1" x14ac:dyDescent="0.25">
      <c r="B7" s="49" t="s">
        <v>58</v>
      </c>
      <c r="C7" s="49"/>
      <c r="D7" s="50"/>
    </row>
    <row r="8" spans="2:9" ht="20.100000000000001" customHeight="1" x14ac:dyDescent="0.25">
      <c r="B8" s="51" t="s">
        <v>59</v>
      </c>
      <c r="C8" s="51"/>
      <c r="D8" s="52"/>
      <c r="I8" s="27"/>
    </row>
    <row r="9" spans="2:9" ht="41.25" customHeight="1" x14ac:dyDescent="0.25">
      <c r="B9" s="53" t="s">
        <v>60</v>
      </c>
      <c r="C9" s="54"/>
      <c r="D9" s="28" t="s">
        <v>61</v>
      </c>
    </row>
    <row r="10" spans="2:9" ht="36" customHeight="1" x14ac:dyDescent="0.25">
      <c r="B10" s="60" t="s">
        <v>62</v>
      </c>
      <c r="C10" s="61"/>
      <c r="D10" s="29" t="str">
        <f>IF($D$5="","Renseigner l'atteinte des cibles SUN-ES en cellule  D4",IF($D$5="Oui",70%,50%))</f>
        <v>Renseigner l'atteinte des cibles SUN-ES en cellule  D4</v>
      </c>
      <c r="E10" s="67"/>
      <c r="F10" s="68"/>
      <c r="G10" s="68"/>
      <c r="H10" s="68"/>
      <c r="I10" s="68"/>
    </row>
    <row r="11" spans="2:9" ht="187.5" customHeight="1" x14ac:dyDescent="0.25">
      <c r="B11" s="60" t="s">
        <v>63</v>
      </c>
      <c r="C11" s="61"/>
      <c r="D11" s="30" t="s">
        <v>64</v>
      </c>
      <c r="E11" s="67"/>
      <c r="F11" s="68"/>
      <c r="G11" s="68"/>
      <c r="H11" s="68"/>
      <c r="I11" s="68"/>
    </row>
    <row r="12" spans="2:9" ht="20.100000000000001" customHeight="1" x14ac:dyDescent="0.25">
      <c r="B12" s="51" t="s">
        <v>65</v>
      </c>
      <c r="C12" s="51"/>
      <c r="D12" s="52"/>
      <c r="E12" s="67"/>
      <c r="F12" s="68"/>
      <c r="G12" s="68"/>
      <c r="H12" s="68"/>
      <c r="I12" s="68"/>
    </row>
    <row r="13" spans="2:9" ht="30" customHeight="1" x14ac:dyDescent="0.25">
      <c r="B13" s="62" t="s">
        <v>66</v>
      </c>
      <c r="C13" s="62"/>
      <c r="D13" s="9"/>
      <c r="E13" s="67"/>
      <c r="F13" s="68"/>
      <c r="G13" s="68"/>
      <c r="H13" s="68"/>
      <c r="I13" s="68"/>
    </row>
    <row r="14" spans="2:9" ht="20.100000000000001" customHeight="1" x14ac:dyDescent="0.25">
      <c r="B14" s="63" t="s">
        <v>67</v>
      </c>
      <c r="C14" s="63"/>
      <c r="D14" s="64"/>
      <c r="E14" s="67"/>
      <c r="F14" s="68"/>
      <c r="G14" s="68"/>
      <c r="H14" s="68"/>
      <c r="I14" s="68"/>
    </row>
    <row r="15" spans="2:9" ht="51" customHeight="1" x14ac:dyDescent="0.25">
      <c r="B15" s="62" t="s">
        <v>68</v>
      </c>
      <c r="C15" s="62"/>
      <c r="D15" s="15"/>
      <c r="E15" s="67"/>
      <c r="F15" s="68"/>
      <c r="G15" s="68"/>
      <c r="H15" s="68"/>
      <c r="I15" s="68"/>
    </row>
    <row r="16" spans="2:9" ht="20.100000000000001" customHeight="1" x14ac:dyDescent="0.25">
      <c r="B16" s="65" t="s">
        <v>69</v>
      </c>
      <c r="C16" s="65"/>
      <c r="D16" s="66"/>
      <c r="E16" s="67"/>
      <c r="F16" s="68"/>
      <c r="G16" s="68"/>
      <c r="H16" s="68"/>
      <c r="I16" s="68"/>
    </row>
    <row r="17" spans="2:9" ht="57.75" customHeight="1" x14ac:dyDescent="0.25">
      <c r="B17" s="56" t="s">
        <v>70</v>
      </c>
      <c r="C17" s="57"/>
      <c r="D17" s="14" t="str">
        <f>IFERROR(VLOOKUP(D4,Listes!A2:B102,2,FALSE),"Renseigner le département en cellule D3")</f>
        <v>Renseigner le département en cellule D3</v>
      </c>
      <c r="E17" s="67"/>
      <c r="F17" s="68"/>
      <c r="G17" s="68"/>
      <c r="H17" s="68"/>
      <c r="I17" s="68"/>
    </row>
    <row r="18" spans="2:9" ht="58.5" customHeight="1" x14ac:dyDescent="0.25">
      <c r="B18" s="56" t="s">
        <v>71</v>
      </c>
      <c r="C18" s="57"/>
      <c r="D18" s="18"/>
      <c r="E18" s="67"/>
      <c r="F18" s="68"/>
      <c r="G18" s="68"/>
      <c r="H18" s="68"/>
      <c r="I18" s="68"/>
    </row>
    <row r="19" spans="2:9" ht="20.100000000000001" customHeight="1" x14ac:dyDescent="0.25">
      <c r="B19" s="58" t="s">
        <v>284</v>
      </c>
      <c r="C19" s="58"/>
      <c r="D19" s="59"/>
      <c r="E19" s="67"/>
      <c r="F19" s="68"/>
      <c r="G19" s="68"/>
      <c r="H19" s="68"/>
      <c r="I19" s="68"/>
    </row>
    <row r="20" spans="2:9" ht="31.5" customHeight="1" x14ac:dyDescent="0.25">
      <c r="B20" s="81" t="s">
        <v>72</v>
      </c>
      <c r="C20" s="62"/>
      <c r="D20" s="31" t="str">
        <f>IF(ISERROR($D15/($D18*$D17)),"",IF(($D15/($D18*$D17))&gt;100%,100%,($D15/($D18*$D17))))</f>
        <v/>
      </c>
      <c r="E20" s="32" t="str">
        <f>IF($D20="","",CONCATENATE("Taux brut (sans pondération): 
",ROUND(($D15/$D18)*100,2)&amp;"%"))</f>
        <v/>
      </c>
    </row>
    <row r="21" spans="2:9" ht="33" customHeight="1" x14ac:dyDescent="0.25">
      <c r="B21" s="79"/>
      <c r="C21" s="80"/>
      <c r="D21" s="33" t="str">
        <f>IF($D20="","",IF($D10="Renseigner l'atteinte des cibles SUN-ES en cellule  D4","Renseigner l'atteinte des cibles SUN-ES en cellule  D4",IF($D18="","",IF($D20&gt;=$D10,"Objectif supérieur à la cible, validation sous réserve de justificatifs",IF(D20&lt;D10,"Objectif inférieur à la cible")))))</f>
        <v/>
      </c>
    </row>
    <row r="23" spans="2:9" x14ac:dyDescent="0.25">
      <c r="B23" s="78" t="s">
        <v>73</v>
      </c>
      <c r="C23" s="78"/>
    </row>
    <row r="24" spans="2:9" ht="18" customHeight="1" x14ac:dyDescent="0.25">
      <c r="B24" s="69"/>
      <c r="C24" s="70"/>
      <c r="D24" s="71"/>
    </row>
    <row r="25" spans="2:9" ht="18" customHeight="1" x14ac:dyDescent="0.25">
      <c r="B25" s="72"/>
      <c r="C25" s="73"/>
      <c r="D25" s="74"/>
    </row>
    <row r="26" spans="2:9" ht="18" customHeight="1" x14ac:dyDescent="0.25">
      <c r="B26" s="72"/>
      <c r="C26" s="73"/>
      <c r="D26" s="74"/>
    </row>
    <row r="27" spans="2:9" ht="18" customHeight="1" x14ac:dyDescent="0.25">
      <c r="B27" s="72"/>
      <c r="C27" s="73"/>
      <c r="D27" s="74"/>
    </row>
    <row r="28" spans="2:9" ht="18" customHeight="1" x14ac:dyDescent="0.25">
      <c r="B28" s="72"/>
      <c r="C28" s="73"/>
      <c r="D28" s="74"/>
    </row>
    <row r="29" spans="2:9" ht="18" customHeight="1" x14ac:dyDescent="0.25">
      <c r="B29" s="72"/>
      <c r="C29" s="73"/>
      <c r="D29" s="74"/>
    </row>
    <row r="30" spans="2:9" ht="18" customHeight="1" x14ac:dyDescent="0.25">
      <c r="B30" s="72"/>
      <c r="C30" s="73"/>
      <c r="D30" s="74"/>
    </row>
    <row r="31" spans="2:9" ht="18" customHeight="1" x14ac:dyDescent="0.25">
      <c r="B31" s="72"/>
      <c r="C31" s="73"/>
      <c r="D31" s="74"/>
    </row>
    <row r="32" spans="2:9" ht="18" customHeight="1" x14ac:dyDescent="0.25">
      <c r="B32" s="72"/>
      <c r="C32" s="73"/>
      <c r="D32" s="74"/>
    </row>
    <row r="33" spans="2:4" ht="18" customHeight="1" x14ac:dyDescent="0.25">
      <c r="B33" s="75"/>
      <c r="C33" s="76"/>
      <c r="D33" s="77"/>
    </row>
  </sheetData>
  <sheetProtection algorithmName="SHA-512" hashValue="9AI0HBd3O2bjv1LklgxFQYRDMvsHtSf69RM44kU60gB57vjRURrsyr66bNdb5ILHlE+72SDdAZKrrtLfs4LLxA==" saltValue="cg3BjBO2Y0nc90iP3p0RrA==" spinCount="100000" sheet="1" objects="1" scenarios="1"/>
  <mergeCells count="30">
    <mergeCell ref="B24:D33"/>
    <mergeCell ref="B23:C23"/>
    <mergeCell ref="B21:C21"/>
    <mergeCell ref="B20:C20"/>
    <mergeCell ref="E15:I15"/>
    <mergeCell ref="E16:I16"/>
    <mergeCell ref="E17:I17"/>
    <mergeCell ref="E18:I18"/>
    <mergeCell ref="E19:I19"/>
    <mergeCell ref="H4:H5"/>
    <mergeCell ref="B18:C18"/>
    <mergeCell ref="B19:D19"/>
    <mergeCell ref="B11:C11"/>
    <mergeCell ref="B12:D12"/>
    <mergeCell ref="B13:C13"/>
    <mergeCell ref="B14:D14"/>
    <mergeCell ref="B16:D16"/>
    <mergeCell ref="B10:C10"/>
    <mergeCell ref="B15:C15"/>
    <mergeCell ref="B17:C17"/>
    <mergeCell ref="E10:I10"/>
    <mergeCell ref="E11:I11"/>
    <mergeCell ref="E12:I12"/>
    <mergeCell ref="E13:I13"/>
    <mergeCell ref="E14:I14"/>
    <mergeCell ref="B2:C2"/>
    <mergeCell ref="B3:C3"/>
    <mergeCell ref="B7:D7"/>
    <mergeCell ref="B8:D8"/>
    <mergeCell ref="B9:C9"/>
  </mergeCells>
  <conditionalFormatting sqref="D10">
    <cfRule type="expression" dxfId="5" priority="10">
      <formula>$D$5=""</formula>
    </cfRule>
  </conditionalFormatting>
  <conditionalFormatting sqref="D17">
    <cfRule type="expression" dxfId="4" priority="4">
      <formula>$D$4=""</formula>
    </cfRule>
  </conditionalFormatting>
  <conditionalFormatting sqref="D20">
    <cfRule type="expression" dxfId="3" priority="9">
      <formula>$D$20&lt;$D$10</formula>
    </cfRule>
  </conditionalFormatting>
  <conditionalFormatting sqref="D21">
    <cfRule type="containsText" dxfId="2" priority="1" operator="containsText" text="Renseigner l'atteinte des cibles SUN-ES en cellule  D4">
      <formula>NOT(ISERROR(SEARCH("Renseigner l'atteinte des cibles SUN-ES en cellule  D4",D21)))</formula>
    </cfRule>
    <cfRule type="containsText" dxfId="1" priority="5" operator="containsText" text="Objectif supérieur à la cible, validation sous réserve de justificatifs">
      <formula>NOT(ISERROR(SEARCH("Objectif supérieur à la cible, validation sous réserve de justificatifs",D21)))</formula>
    </cfRule>
    <cfRule type="containsText" dxfId="0" priority="6" operator="containsText" text="Objectif inférieur à la cible">
      <formula>NOT(ISERROR(SEARCH("Objectif inférieur à la cible",D21)))</formula>
    </cfRule>
  </conditionalFormatting>
  <dataValidations count="2">
    <dataValidation type="list" showInputMessage="1" showErrorMessage="1" sqref="D13" xr:uid="{E4DBC4B8-6B67-4F5B-9C38-64901252E361}">
      <formula1>"déc-2024,janv-2025,févr-2025,mars-2025,avr-2025,mai-2025,juin-2025,juil-2025"</formula1>
    </dataValidation>
    <dataValidation type="list" allowBlank="1" showInputMessage="1" showErrorMessage="1" sqref="D5" xr:uid="{2441C74A-105D-4C12-B016-F0F1B672B6B1}">
      <formula1>"Oui, Non"</formula1>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0BEF7AC-D396-487F-81A5-608E239ECD73}">
          <x14:formula1>
            <xm:f>Listes!$A$2:$A$102</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7AEAA8-1F16-4FBF-BF81-21B6C0305F82}">
  <dimension ref="A1:G107"/>
  <sheetViews>
    <sheetView topLeftCell="A94" zoomScale="238" zoomScaleNormal="238" workbookViewId="0">
      <selection activeCell="B98" sqref="B98:B102"/>
    </sheetView>
  </sheetViews>
  <sheetFormatPr baseColWidth="10" defaultColWidth="11" defaultRowHeight="15.75" x14ac:dyDescent="0.25"/>
  <cols>
    <col min="1" max="1" width="25.125" bestFit="1" customWidth="1"/>
    <col min="4" max="4" width="21.25" bestFit="1" customWidth="1"/>
  </cols>
  <sheetData>
    <row r="1" spans="1:5" x14ac:dyDescent="0.25">
      <c r="A1" t="s">
        <v>74</v>
      </c>
      <c r="D1" s="16" t="s">
        <v>75</v>
      </c>
      <c r="E1" s="16" t="s">
        <v>76</v>
      </c>
    </row>
    <row r="2" spans="1:5" x14ac:dyDescent="0.25">
      <c r="A2" t="s">
        <v>77</v>
      </c>
      <c r="B2" s="3">
        <f>IF(VLOOKUP(RIGHT($A2,LEN(A2)-5),$D$2:$E$111,2,FALSE)&gt;1,1,VLOOKUP(RIGHT($A2,LEN(A2)-5),$D$2:$E$111,2,FALSE))</f>
        <v>0.94</v>
      </c>
      <c r="D2" s="16" t="s">
        <v>78</v>
      </c>
      <c r="E2" s="17">
        <v>0.94</v>
      </c>
    </row>
    <row r="3" spans="1:5" x14ac:dyDescent="0.25">
      <c r="A3" t="s">
        <v>79</v>
      </c>
      <c r="B3" s="3">
        <f t="shared" ref="B3:B66" si="0">IF(VLOOKUP(RIGHT($A3,LEN(A3)-5),$D$2:$E$111,2,FALSE)&gt;1,1,VLOOKUP(RIGHT($A3,LEN(A3)-5),$D$2:$E$111,2,FALSE))</f>
        <v>0.81</v>
      </c>
      <c r="D3" s="16" t="s">
        <v>80</v>
      </c>
      <c r="E3" s="17">
        <v>0.81</v>
      </c>
    </row>
    <row r="4" spans="1:5" x14ac:dyDescent="0.25">
      <c r="A4" t="s">
        <v>81</v>
      </c>
      <c r="B4" s="3">
        <f t="shared" si="0"/>
        <v>0.88</v>
      </c>
      <c r="D4" s="16" t="s">
        <v>82</v>
      </c>
      <c r="E4" s="17">
        <v>0.88</v>
      </c>
    </row>
    <row r="5" spans="1:5" x14ac:dyDescent="0.25">
      <c r="A5" t="s">
        <v>83</v>
      </c>
      <c r="B5" s="3">
        <f t="shared" si="0"/>
        <v>0.73</v>
      </c>
      <c r="D5" s="16" t="s">
        <v>84</v>
      </c>
      <c r="E5" s="17">
        <v>0.73</v>
      </c>
    </row>
    <row r="6" spans="1:5" x14ac:dyDescent="0.25">
      <c r="A6" t="s">
        <v>85</v>
      </c>
      <c r="B6" s="3">
        <f t="shared" si="0"/>
        <v>0.89</v>
      </c>
      <c r="D6" s="16" t="s">
        <v>86</v>
      </c>
      <c r="E6" s="17">
        <v>0.84</v>
      </c>
    </row>
    <row r="7" spans="1:5" x14ac:dyDescent="0.25">
      <c r="A7" t="s">
        <v>87</v>
      </c>
      <c r="B7" s="3">
        <f t="shared" si="0"/>
        <v>0.84</v>
      </c>
      <c r="D7" s="16" t="s">
        <v>88</v>
      </c>
      <c r="E7" s="17">
        <v>0.88</v>
      </c>
    </row>
    <row r="8" spans="1:5" x14ac:dyDescent="0.25">
      <c r="A8" t="s">
        <v>89</v>
      </c>
      <c r="B8" s="3">
        <f t="shared" si="0"/>
        <v>0.88</v>
      </c>
      <c r="D8" s="16" t="s">
        <v>90</v>
      </c>
      <c r="E8" s="17">
        <v>0.59</v>
      </c>
    </row>
    <row r="9" spans="1:5" x14ac:dyDescent="0.25">
      <c r="A9" t="s">
        <v>91</v>
      </c>
      <c r="B9" s="3">
        <f t="shared" si="0"/>
        <v>0.59</v>
      </c>
      <c r="D9" s="16" t="s">
        <v>92</v>
      </c>
      <c r="E9" s="17">
        <v>0.83</v>
      </c>
    </row>
    <row r="10" spans="1:5" x14ac:dyDescent="0.25">
      <c r="A10" t="s">
        <v>93</v>
      </c>
      <c r="B10" s="3">
        <f t="shared" si="0"/>
        <v>0.83</v>
      </c>
      <c r="D10" s="16" t="s">
        <v>94</v>
      </c>
      <c r="E10" s="17">
        <v>0.82</v>
      </c>
    </row>
    <row r="11" spans="1:5" x14ac:dyDescent="0.25">
      <c r="A11" t="s">
        <v>95</v>
      </c>
      <c r="B11" s="3">
        <f t="shared" si="0"/>
        <v>0.82</v>
      </c>
      <c r="D11" s="16" t="s">
        <v>96</v>
      </c>
      <c r="E11" s="17">
        <v>0.83</v>
      </c>
    </row>
    <row r="12" spans="1:5" x14ac:dyDescent="0.25">
      <c r="A12" t="s">
        <v>97</v>
      </c>
      <c r="B12" s="3">
        <f t="shared" si="0"/>
        <v>0.83</v>
      </c>
      <c r="D12" s="16" t="s">
        <v>98</v>
      </c>
      <c r="E12" s="17">
        <v>0.82</v>
      </c>
    </row>
    <row r="13" spans="1:5" x14ac:dyDescent="0.25">
      <c r="A13" t="s">
        <v>99</v>
      </c>
      <c r="B13" s="3">
        <f t="shared" si="0"/>
        <v>0.82</v>
      </c>
      <c r="D13" s="16" t="s">
        <v>100</v>
      </c>
      <c r="E13" s="17">
        <v>0.88</v>
      </c>
    </row>
    <row r="14" spans="1:5" x14ac:dyDescent="0.25">
      <c r="A14" t="s">
        <v>101</v>
      </c>
      <c r="B14" s="3">
        <f t="shared" si="0"/>
        <v>0.85</v>
      </c>
      <c r="D14" s="16" t="s">
        <v>102</v>
      </c>
      <c r="E14" s="17">
        <v>0.85</v>
      </c>
    </row>
    <row r="15" spans="1:5" x14ac:dyDescent="0.25">
      <c r="A15" t="s">
        <v>103</v>
      </c>
      <c r="B15" s="3">
        <f t="shared" si="0"/>
        <v>0.83</v>
      </c>
      <c r="D15" s="16" t="s">
        <v>104</v>
      </c>
      <c r="E15" s="17">
        <v>0.83</v>
      </c>
    </row>
    <row r="16" spans="1:5" x14ac:dyDescent="0.25">
      <c r="A16" t="s">
        <v>105</v>
      </c>
      <c r="B16" s="3">
        <f t="shared" si="0"/>
        <v>0.83</v>
      </c>
      <c r="D16" s="16" t="s">
        <v>106</v>
      </c>
      <c r="E16" s="17">
        <v>0.83</v>
      </c>
    </row>
    <row r="17" spans="1:5" x14ac:dyDescent="0.25">
      <c r="A17" t="s">
        <v>107</v>
      </c>
      <c r="B17" s="3">
        <f t="shared" si="0"/>
        <v>0.84</v>
      </c>
      <c r="D17" s="16" t="s">
        <v>108</v>
      </c>
      <c r="E17" s="17">
        <v>0.84</v>
      </c>
    </row>
    <row r="18" spans="1:5" x14ac:dyDescent="0.25">
      <c r="A18" t="s">
        <v>109</v>
      </c>
      <c r="B18" s="3">
        <f t="shared" si="0"/>
        <v>0.87</v>
      </c>
      <c r="D18" s="16" t="s">
        <v>110</v>
      </c>
      <c r="E18" s="17">
        <v>0.87</v>
      </c>
    </row>
    <row r="19" spans="1:5" x14ac:dyDescent="0.25">
      <c r="A19" t="s">
        <v>111</v>
      </c>
      <c r="B19" s="3">
        <f t="shared" si="0"/>
        <v>0.68</v>
      </c>
      <c r="D19" s="16" t="s">
        <v>112</v>
      </c>
      <c r="E19" s="17">
        <v>0.68</v>
      </c>
    </row>
    <row r="20" spans="1:5" x14ac:dyDescent="0.25">
      <c r="A20" t="s">
        <v>113</v>
      </c>
      <c r="B20" s="3">
        <f t="shared" si="0"/>
        <v>0.83</v>
      </c>
      <c r="D20" s="16" t="s">
        <v>114</v>
      </c>
      <c r="E20" s="17">
        <v>0.83</v>
      </c>
    </row>
    <row r="21" spans="1:5" x14ac:dyDescent="0.25">
      <c r="A21" t="s">
        <v>115</v>
      </c>
      <c r="B21" s="3">
        <f t="shared" si="0"/>
        <v>0.78</v>
      </c>
      <c r="D21" s="16" t="s">
        <v>116</v>
      </c>
      <c r="E21" s="17">
        <v>0.78</v>
      </c>
    </row>
    <row r="22" spans="1:5" x14ac:dyDescent="0.25">
      <c r="A22" t="s">
        <v>117</v>
      </c>
      <c r="B22" s="3">
        <f t="shared" si="0"/>
        <v>0.6</v>
      </c>
      <c r="D22" s="16" t="s">
        <v>118</v>
      </c>
      <c r="E22" s="17">
        <v>0.91</v>
      </c>
    </row>
    <row r="23" spans="1:5" x14ac:dyDescent="0.25">
      <c r="A23" t="s">
        <v>119</v>
      </c>
      <c r="B23" s="3">
        <f t="shared" si="0"/>
        <v>0.91</v>
      </c>
      <c r="D23" s="16" t="s">
        <v>120</v>
      </c>
      <c r="E23" s="17">
        <v>0.91</v>
      </c>
    </row>
    <row r="24" spans="1:5" x14ac:dyDescent="0.25">
      <c r="A24" t="s">
        <v>121</v>
      </c>
      <c r="B24" s="3">
        <f t="shared" si="0"/>
        <v>0.91</v>
      </c>
      <c r="D24" s="16" t="s">
        <v>122</v>
      </c>
      <c r="E24" s="17">
        <v>0.76</v>
      </c>
    </row>
    <row r="25" spans="1:5" x14ac:dyDescent="0.25">
      <c r="A25" t="s">
        <v>123</v>
      </c>
      <c r="B25" s="3">
        <f t="shared" si="0"/>
        <v>0.76</v>
      </c>
      <c r="D25" s="16" t="s">
        <v>124</v>
      </c>
      <c r="E25" s="17">
        <v>0.89</v>
      </c>
    </row>
    <row r="26" spans="1:5" x14ac:dyDescent="0.25">
      <c r="A26" t="s">
        <v>125</v>
      </c>
      <c r="B26" s="3">
        <f t="shared" si="0"/>
        <v>0.77</v>
      </c>
      <c r="D26" s="16" t="s">
        <v>126</v>
      </c>
      <c r="E26" s="17">
        <v>0.77</v>
      </c>
    </row>
    <row r="27" spans="1:5" x14ac:dyDescent="0.25">
      <c r="A27" t="s">
        <v>127</v>
      </c>
      <c r="B27" s="3">
        <f t="shared" si="0"/>
        <v>0.84</v>
      </c>
      <c r="D27" s="16" t="s">
        <v>128</v>
      </c>
      <c r="E27" s="17">
        <v>0.84</v>
      </c>
    </row>
    <row r="28" spans="1:5" x14ac:dyDescent="0.25">
      <c r="A28" t="s">
        <v>129</v>
      </c>
      <c r="B28" s="3">
        <f t="shared" si="0"/>
        <v>0.91</v>
      </c>
      <c r="D28" s="16" t="s">
        <v>130</v>
      </c>
      <c r="E28" s="17">
        <v>0.91</v>
      </c>
    </row>
    <row r="29" spans="1:5" x14ac:dyDescent="0.25">
      <c r="A29" t="s">
        <v>131</v>
      </c>
      <c r="B29" s="3">
        <f t="shared" si="0"/>
        <v>0.73</v>
      </c>
      <c r="D29" s="16" t="s">
        <v>132</v>
      </c>
      <c r="E29" s="17">
        <v>0.68</v>
      </c>
    </row>
    <row r="30" spans="1:5" x14ac:dyDescent="0.25">
      <c r="A30" t="s">
        <v>133</v>
      </c>
      <c r="B30" s="3">
        <f t="shared" si="0"/>
        <v>0.75</v>
      </c>
      <c r="D30" s="16" t="s">
        <v>134</v>
      </c>
      <c r="E30" s="17">
        <v>0.73</v>
      </c>
    </row>
    <row r="31" spans="1:5" x14ac:dyDescent="0.25">
      <c r="A31" t="s">
        <v>135</v>
      </c>
      <c r="B31" s="3">
        <f t="shared" si="0"/>
        <v>0.75</v>
      </c>
      <c r="D31" s="16" t="s">
        <v>136</v>
      </c>
      <c r="E31" s="17">
        <v>0.75</v>
      </c>
    </row>
    <row r="32" spans="1:5" x14ac:dyDescent="0.25">
      <c r="A32" t="s">
        <v>137</v>
      </c>
      <c r="B32" s="3">
        <f t="shared" si="0"/>
        <v>0.85</v>
      </c>
      <c r="D32" s="16" t="s">
        <v>138</v>
      </c>
      <c r="E32" s="17">
        <v>0.75</v>
      </c>
    </row>
    <row r="33" spans="1:5" x14ac:dyDescent="0.25">
      <c r="A33" t="s">
        <v>139</v>
      </c>
      <c r="B33" s="3">
        <f t="shared" si="0"/>
        <v>0.93</v>
      </c>
      <c r="D33" s="16" t="s">
        <v>140</v>
      </c>
      <c r="E33" s="17">
        <v>0.85</v>
      </c>
    </row>
    <row r="34" spans="1:5" x14ac:dyDescent="0.25">
      <c r="A34" t="s">
        <v>141</v>
      </c>
      <c r="B34" s="3">
        <f t="shared" si="0"/>
        <v>0.85</v>
      </c>
      <c r="D34" s="16" t="s">
        <v>142</v>
      </c>
      <c r="E34" s="17">
        <v>0.85</v>
      </c>
    </row>
    <row r="35" spans="1:5" x14ac:dyDescent="0.25">
      <c r="A35" t="s">
        <v>143</v>
      </c>
      <c r="B35" s="3">
        <f t="shared" si="0"/>
        <v>0.76</v>
      </c>
      <c r="D35" s="16" t="s">
        <v>144</v>
      </c>
      <c r="E35" s="17">
        <v>0.76</v>
      </c>
    </row>
    <row r="36" spans="1:5" x14ac:dyDescent="0.25">
      <c r="A36" t="s">
        <v>145</v>
      </c>
      <c r="B36" s="3">
        <f t="shared" si="0"/>
        <v>0.81</v>
      </c>
      <c r="D36" s="16" t="s">
        <v>146</v>
      </c>
      <c r="E36" s="17">
        <v>0.81</v>
      </c>
    </row>
    <row r="37" spans="1:5" x14ac:dyDescent="0.25">
      <c r="A37" t="s">
        <v>147</v>
      </c>
      <c r="B37" s="3">
        <f t="shared" si="0"/>
        <v>0.9</v>
      </c>
      <c r="D37" s="16" t="s">
        <v>148</v>
      </c>
      <c r="E37" s="17">
        <v>0.68</v>
      </c>
    </row>
    <row r="38" spans="1:5" x14ac:dyDescent="0.25">
      <c r="A38" t="s">
        <v>149</v>
      </c>
      <c r="B38" s="3">
        <f t="shared" si="0"/>
        <v>0.79</v>
      </c>
      <c r="D38" s="16" t="s">
        <v>150</v>
      </c>
      <c r="E38" s="17">
        <v>0.6</v>
      </c>
    </row>
    <row r="39" spans="1:5" x14ac:dyDescent="0.25">
      <c r="A39" t="s">
        <v>151</v>
      </c>
      <c r="B39" s="3">
        <f t="shared" si="0"/>
        <v>0.8</v>
      </c>
      <c r="D39" s="16" t="s">
        <v>152</v>
      </c>
      <c r="E39" s="17">
        <v>0.93</v>
      </c>
    </row>
    <row r="40" spans="1:5" x14ac:dyDescent="0.25">
      <c r="A40" t="s">
        <v>153</v>
      </c>
      <c r="B40" s="3">
        <f t="shared" si="0"/>
        <v>0.93</v>
      </c>
      <c r="D40" s="16" t="s">
        <v>154</v>
      </c>
      <c r="E40" s="17">
        <v>0.97</v>
      </c>
    </row>
    <row r="41" spans="1:5" x14ac:dyDescent="0.25">
      <c r="A41" t="s">
        <v>155</v>
      </c>
      <c r="B41" s="3">
        <f t="shared" si="0"/>
        <v>0.82</v>
      </c>
      <c r="D41" s="16" t="s">
        <v>156</v>
      </c>
      <c r="E41" s="17">
        <v>0.72</v>
      </c>
    </row>
    <row r="42" spans="1:5" x14ac:dyDescent="0.25">
      <c r="A42" t="s">
        <v>157</v>
      </c>
      <c r="B42" s="3">
        <f t="shared" si="0"/>
        <v>0.91</v>
      </c>
      <c r="D42" s="16" t="s">
        <v>158</v>
      </c>
      <c r="E42" s="17">
        <v>0.89</v>
      </c>
    </row>
    <row r="43" spans="1:5" x14ac:dyDescent="0.25">
      <c r="A43" t="s">
        <v>159</v>
      </c>
      <c r="B43" s="3">
        <f t="shared" si="0"/>
        <v>0.75</v>
      </c>
      <c r="D43" s="16" t="s">
        <v>160</v>
      </c>
      <c r="E43" s="17">
        <v>0.85</v>
      </c>
    </row>
    <row r="44" spans="1:5" x14ac:dyDescent="0.25">
      <c r="A44" t="s">
        <v>161</v>
      </c>
      <c r="B44" s="3">
        <f t="shared" si="0"/>
        <v>0.92</v>
      </c>
      <c r="D44" s="16" t="s">
        <v>162</v>
      </c>
      <c r="E44" s="17">
        <v>0.91</v>
      </c>
    </row>
    <row r="45" spans="1:5" x14ac:dyDescent="0.25">
      <c r="A45" t="s">
        <v>163</v>
      </c>
      <c r="B45" s="3">
        <f t="shared" si="0"/>
        <v>0.97</v>
      </c>
      <c r="D45" s="16" t="s">
        <v>164</v>
      </c>
      <c r="E45" s="17">
        <v>0.77</v>
      </c>
    </row>
    <row r="46" spans="1:5" x14ac:dyDescent="0.25">
      <c r="A46" t="s">
        <v>165</v>
      </c>
      <c r="B46" s="3">
        <f t="shared" si="0"/>
        <v>0.89</v>
      </c>
      <c r="D46" s="16" t="s">
        <v>166</v>
      </c>
      <c r="E46" s="17">
        <v>0.85</v>
      </c>
    </row>
    <row r="47" spans="1:5" x14ac:dyDescent="0.25">
      <c r="A47" t="s">
        <v>167</v>
      </c>
      <c r="B47" s="3">
        <f t="shared" si="0"/>
        <v>0.79</v>
      </c>
      <c r="D47" s="16" t="s">
        <v>168</v>
      </c>
      <c r="E47" s="17">
        <v>0.83</v>
      </c>
    </row>
    <row r="48" spans="1:5" x14ac:dyDescent="0.25">
      <c r="A48" t="s">
        <v>169</v>
      </c>
      <c r="B48" s="3">
        <f t="shared" si="0"/>
        <v>0.73</v>
      </c>
      <c r="D48" s="16" t="s">
        <v>170</v>
      </c>
      <c r="E48" s="17">
        <v>0.77</v>
      </c>
    </row>
    <row r="49" spans="1:7" x14ac:dyDescent="0.25">
      <c r="A49" t="s">
        <v>171</v>
      </c>
      <c r="B49" s="3">
        <f t="shared" si="0"/>
        <v>0.78</v>
      </c>
      <c r="D49" s="16" t="s">
        <v>172</v>
      </c>
      <c r="E49" s="17">
        <v>0.81</v>
      </c>
    </row>
    <row r="50" spans="1:7" x14ac:dyDescent="0.25">
      <c r="A50" t="s">
        <v>173</v>
      </c>
      <c r="B50" s="3">
        <f t="shared" si="0"/>
        <v>0.63</v>
      </c>
      <c r="D50" s="16" t="s">
        <v>174</v>
      </c>
      <c r="E50" s="17">
        <v>0.9</v>
      </c>
    </row>
    <row r="51" spans="1:7" x14ac:dyDescent="0.25">
      <c r="A51" t="s">
        <v>175</v>
      </c>
      <c r="B51" s="3">
        <f t="shared" si="0"/>
        <v>0.9</v>
      </c>
      <c r="D51" s="16" t="s">
        <v>176</v>
      </c>
      <c r="E51" s="17">
        <v>0.79</v>
      </c>
    </row>
    <row r="52" spans="1:7" x14ac:dyDescent="0.25">
      <c r="A52" t="s">
        <v>177</v>
      </c>
      <c r="B52" s="3">
        <f t="shared" si="0"/>
        <v>0.88</v>
      </c>
      <c r="D52" s="16" t="s">
        <v>178</v>
      </c>
      <c r="E52" s="17">
        <v>0.8</v>
      </c>
    </row>
    <row r="53" spans="1:7" x14ac:dyDescent="0.25">
      <c r="A53" t="s">
        <v>179</v>
      </c>
      <c r="B53" s="3">
        <f t="shared" si="0"/>
        <v>1</v>
      </c>
      <c r="D53" s="16" t="s">
        <v>180</v>
      </c>
      <c r="E53" s="17">
        <v>0.93</v>
      </c>
      <c r="G53">
        <f>IF(VLOOKUP(RIGHT($A53,LEN(A53)-5),$D$2:$E$111,2,FALSE)*100&gt;100,100,VLOOKUP(RIGHT($A53,LEN(A53)-5),$D$2:$E$111,2,FALSE)*100)</f>
        <v>100</v>
      </c>
    </row>
    <row r="54" spans="1:7" x14ac:dyDescent="0.25">
      <c r="A54" t="s">
        <v>181</v>
      </c>
      <c r="B54" s="3">
        <f t="shared" si="0"/>
        <v>0.72</v>
      </c>
      <c r="D54" s="16" t="s">
        <v>182</v>
      </c>
      <c r="E54" s="17">
        <v>0.82</v>
      </c>
    </row>
    <row r="55" spans="1:7" x14ac:dyDescent="0.25">
      <c r="A55" t="s">
        <v>183</v>
      </c>
      <c r="B55" s="3">
        <f t="shared" si="0"/>
        <v>0.83</v>
      </c>
      <c r="D55" s="16" t="s">
        <v>184</v>
      </c>
      <c r="E55" s="17">
        <v>0.91</v>
      </c>
    </row>
    <row r="56" spans="1:7" x14ac:dyDescent="0.25">
      <c r="A56" t="s">
        <v>185</v>
      </c>
      <c r="B56" s="3">
        <f t="shared" si="0"/>
        <v>0.82</v>
      </c>
      <c r="D56" s="16" t="s">
        <v>186</v>
      </c>
      <c r="E56" s="17">
        <v>0.92</v>
      </c>
    </row>
    <row r="57" spans="1:7" x14ac:dyDescent="0.25">
      <c r="A57" t="s">
        <v>187</v>
      </c>
      <c r="B57" s="3">
        <f t="shared" si="0"/>
        <v>0.72</v>
      </c>
      <c r="D57" s="16" t="s">
        <v>188</v>
      </c>
      <c r="E57" s="17">
        <v>0.89</v>
      </c>
    </row>
    <row r="58" spans="1:7" x14ac:dyDescent="0.25">
      <c r="A58" t="s">
        <v>189</v>
      </c>
      <c r="B58" s="3">
        <f t="shared" si="0"/>
        <v>0.93</v>
      </c>
      <c r="D58" s="16" t="s">
        <v>190</v>
      </c>
      <c r="E58" s="17">
        <v>0.79</v>
      </c>
    </row>
    <row r="59" spans="1:7" x14ac:dyDescent="0.25">
      <c r="A59" t="s">
        <v>191</v>
      </c>
      <c r="B59" s="3">
        <f t="shared" si="0"/>
        <v>0.76</v>
      </c>
      <c r="D59" s="16" t="s">
        <v>192</v>
      </c>
      <c r="E59" s="17">
        <v>0.75</v>
      </c>
    </row>
    <row r="60" spans="1:7" x14ac:dyDescent="0.25">
      <c r="A60" t="s">
        <v>193</v>
      </c>
      <c r="B60" s="3">
        <f t="shared" si="0"/>
        <v>0.66</v>
      </c>
      <c r="D60" s="16" t="s">
        <v>194</v>
      </c>
      <c r="E60" s="17">
        <v>0.73</v>
      </c>
    </row>
    <row r="61" spans="1:7" x14ac:dyDescent="0.25">
      <c r="A61" t="s">
        <v>195</v>
      </c>
      <c r="B61" s="3">
        <f t="shared" si="0"/>
        <v>0.8</v>
      </c>
      <c r="D61" s="16" t="s">
        <v>196</v>
      </c>
      <c r="E61" s="17">
        <v>0.78</v>
      </c>
    </row>
    <row r="62" spans="1:7" x14ac:dyDescent="0.25">
      <c r="A62" t="s">
        <v>197</v>
      </c>
      <c r="B62" s="3">
        <f t="shared" si="0"/>
        <v>0.81</v>
      </c>
      <c r="D62" s="16" t="s">
        <v>198</v>
      </c>
      <c r="E62" s="17">
        <v>0.63</v>
      </c>
    </row>
    <row r="63" spans="1:7" x14ac:dyDescent="0.25">
      <c r="A63" t="s">
        <v>199</v>
      </c>
      <c r="B63" s="3">
        <f t="shared" si="0"/>
        <v>0.71</v>
      </c>
      <c r="D63" s="16" t="s">
        <v>200</v>
      </c>
      <c r="E63" s="17">
        <v>0.9</v>
      </c>
    </row>
    <row r="64" spans="1:7" x14ac:dyDescent="0.25">
      <c r="A64" t="s">
        <v>201</v>
      </c>
      <c r="B64" s="3">
        <f t="shared" si="0"/>
        <v>0.81</v>
      </c>
      <c r="D64" s="16" t="s">
        <v>202</v>
      </c>
      <c r="E64" s="17">
        <v>0.88</v>
      </c>
    </row>
    <row r="65" spans="1:5" x14ac:dyDescent="0.25">
      <c r="A65" t="s">
        <v>203</v>
      </c>
      <c r="B65" s="3">
        <f t="shared" si="0"/>
        <v>0.94</v>
      </c>
      <c r="D65" s="16" t="s">
        <v>204</v>
      </c>
      <c r="E65" s="17">
        <v>1.04</v>
      </c>
    </row>
    <row r="66" spans="1:5" x14ac:dyDescent="0.25">
      <c r="A66" t="s">
        <v>205</v>
      </c>
      <c r="B66" s="3">
        <f t="shared" si="0"/>
        <v>0.83</v>
      </c>
      <c r="D66" s="16" t="s">
        <v>206</v>
      </c>
      <c r="E66" s="17">
        <v>0.81</v>
      </c>
    </row>
    <row r="67" spans="1:5" x14ac:dyDescent="0.25">
      <c r="A67" t="s">
        <v>207</v>
      </c>
      <c r="B67" s="3">
        <f t="shared" ref="B67:B97" si="1">IF(VLOOKUP(RIGHT($A67,LEN(A67)-5),$D$2:$E$111,2,FALSE)&gt;1,1,VLOOKUP(RIGHT($A67,LEN(A67)-5),$D$2:$E$111,2,FALSE))</f>
        <v>0.77</v>
      </c>
      <c r="D67" s="16" t="s">
        <v>208</v>
      </c>
      <c r="E67" s="17">
        <v>0.83</v>
      </c>
    </row>
    <row r="68" spans="1:5" x14ac:dyDescent="0.25">
      <c r="A68" t="s">
        <v>209</v>
      </c>
      <c r="B68" s="3">
        <f t="shared" si="1"/>
        <v>0.81</v>
      </c>
      <c r="D68" s="16" t="s">
        <v>210</v>
      </c>
      <c r="E68" s="17">
        <v>0.6</v>
      </c>
    </row>
    <row r="69" spans="1:5" x14ac:dyDescent="0.25">
      <c r="A69" t="s">
        <v>211</v>
      </c>
      <c r="B69" s="3">
        <f t="shared" si="1"/>
        <v>0.88</v>
      </c>
      <c r="D69" s="16" t="s">
        <v>212</v>
      </c>
      <c r="E69" s="17">
        <v>0.82</v>
      </c>
    </row>
    <row r="70" spans="1:5" x14ac:dyDescent="0.25">
      <c r="A70" t="s">
        <v>213</v>
      </c>
      <c r="B70" s="3">
        <f t="shared" si="1"/>
        <v>0.83</v>
      </c>
      <c r="D70" s="16" t="s">
        <v>214</v>
      </c>
      <c r="E70" s="17">
        <v>0.72</v>
      </c>
    </row>
    <row r="71" spans="1:5" x14ac:dyDescent="0.25">
      <c r="A71" t="s">
        <v>215</v>
      </c>
      <c r="B71" s="3">
        <f t="shared" si="1"/>
        <v>0.92</v>
      </c>
      <c r="D71" s="16" t="s">
        <v>216</v>
      </c>
      <c r="E71" s="17">
        <v>0.93</v>
      </c>
    </row>
    <row r="72" spans="1:5" x14ac:dyDescent="0.25">
      <c r="A72" t="s">
        <v>217</v>
      </c>
      <c r="B72" s="3">
        <f t="shared" si="1"/>
        <v>0.85</v>
      </c>
      <c r="D72" s="16" t="s">
        <v>218</v>
      </c>
      <c r="E72" s="17">
        <v>0.76</v>
      </c>
    </row>
    <row r="73" spans="1:5" x14ac:dyDescent="0.25">
      <c r="A73" t="s">
        <v>219</v>
      </c>
      <c r="B73" s="3">
        <f t="shared" si="1"/>
        <v>0.76</v>
      </c>
      <c r="D73" s="16" t="s">
        <v>220</v>
      </c>
      <c r="E73" s="17">
        <v>0.66</v>
      </c>
    </row>
    <row r="74" spans="1:5" x14ac:dyDescent="0.25">
      <c r="A74" t="s">
        <v>221</v>
      </c>
      <c r="B74" s="3">
        <f t="shared" si="1"/>
        <v>0.83</v>
      </c>
      <c r="D74" s="16" t="s">
        <v>222</v>
      </c>
      <c r="E74" s="17">
        <v>0</v>
      </c>
    </row>
    <row r="75" spans="1:5" x14ac:dyDescent="0.25">
      <c r="A75" t="s">
        <v>223</v>
      </c>
      <c r="B75" s="3">
        <f t="shared" si="1"/>
        <v>0.97</v>
      </c>
      <c r="D75" s="16" t="s">
        <v>224</v>
      </c>
      <c r="E75" s="17">
        <v>0.8</v>
      </c>
    </row>
    <row r="76" spans="1:5" x14ac:dyDescent="0.25">
      <c r="A76" t="s">
        <v>225</v>
      </c>
      <c r="B76" s="3">
        <f t="shared" si="1"/>
        <v>0.91</v>
      </c>
      <c r="D76" s="16" t="s">
        <v>226</v>
      </c>
      <c r="E76" s="17">
        <v>0.28999999999999998</v>
      </c>
    </row>
    <row r="77" spans="1:5" x14ac:dyDescent="0.25">
      <c r="A77" t="s">
        <v>227</v>
      </c>
      <c r="B77" s="3">
        <f t="shared" si="1"/>
        <v>0.77</v>
      </c>
      <c r="D77" s="16" t="s">
        <v>228</v>
      </c>
      <c r="E77" s="17">
        <v>0.81</v>
      </c>
    </row>
    <row r="78" spans="1:5" x14ac:dyDescent="0.25">
      <c r="A78" t="s">
        <v>229</v>
      </c>
      <c r="B78" s="3">
        <f t="shared" si="1"/>
        <v>0.89</v>
      </c>
      <c r="D78" s="16" t="s">
        <v>230</v>
      </c>
      <c r="E78" s="17">
        <v>0.71</v>
      </c>
    </row>
    <row r="79" spans="1:5" x14ac:dyDescent="0.25">
      <c r="A79" t="s">
        <v>231</v>
      </c>
      <c r="B79" s="3">
        <f t="shared" si="1"/>
        <v>0.68</v>
      </c>
      <c r="D79" s="16" t="s">
        <v>232</v>
      </c>
      <c r="E79" s="17">
        <v>0.77</v>
      </c>
    </row>
    <row r="80" spans="1:5" x14ac:dyDescent="0.25">
      <c r="A80" t="s">
        <v>233</v>
      </c>
      <c r="B80" s="3">
        <f t="shared" si="1"/>
        <v>0.66</v>
      </c>
      <c r="D80" s="16" t="s">
        <v>234</v>
      </c>
      <c r="E80" s="17">
        <v>0.81</v>
      </c>
    </row>
    <row r="81" spans="1:5" x14ac:dyDescent="0.25">
      <c r="A81" t="s">
        <v>235</v>
      </c>
      <c r="B81" s="3">
        <f t="shared" si="1"/>
        <v>0.89</v>
      </c>
      <c r="D81" s="16" t="s">
        <v>236</v>
      </c>
      <c r="E81" s="17">
        <v>0.28999999999999998</v>
      </c>
    </row>
    <row r="82" spans="1:5" x14ac:dyDescent="0.25">
      <c r="A82" t="s">
        <v>237</v>
      </c>
      <c r="B82" s="3">
        <f t="shared" si="1"/>
        <v>0.81</v>
      </c>
      <c r="D82" s="16" t="s">
        <v>238</v>
      </c>
      <c r="E82" s="17">
        <v>0.94</v>
      </c>
    </row>
    <row r="83" spans="1:5" x14ac:dyDescent="0.25">
      <c r="A83" t="s">
        <v>239</v>
      </c>
      <c r="B83" s="3">
        <f t="shared" si="1"/>
        <v>0.89</v>
      </c>
      <c r="D83" s="16" t="s">
        <v>240</v>
      </c>
      <c r="E83" s="17">
        <v>0.83</v>
      </c>
    </row>
    <row r="84" spans="1:5" x14ac:dyDescent="0.25">
      <c r="A84" t="s">
        <v>241</v>
      </c>
      <c r="B84" s="3">
        <f t="shared" si="1"/>
        <v>0.85</v>
      </c>
      <c r="D84" s="16" t="s">
        <v>242</v>
      </c>
      <c r="E84" s="17">
        <v>0.81</v>
      </c>
    </row>
    <row r="85" spans="1:5" x14ac:dyDescent="0.25">
      <c r="A85" t="s">
        <v>243</v>
      </c>
      <c r="B85" s="3">
        <f t="shared" si="1"/>
        <v>0.83</v>
      </c>
      <c r="D85" s="16" t="s">
        <v>244</v>
      </c>
      <c r="E85" s="17">
        <v>0.68</v>
      </c>
    </row>
    <row r="86" spans="1:5" x14ac:dyDescent="0.25">
      <c r="A86" t="s">
        <v>245</v>
      </c>
      <c r="B86" s="3">
        <f t="shared" si="1"/>
        <v>0.79</v>
      </c>
      <c r="D86" s="16" t="s">
        <v>246</v>
      </c>
      <c r="E86" s="17">
        <v>0.92</v>
      </c>
    </row>
    <row r="87" spans="1:5" x14ac:dyDescent="0.25">
      <c r="A87" t="s">
        <v>247</v>
      </c>
      <c r="B87" s="3">
        <f t="shared" si="1"/>
        <v>0.91</v>
      </c>
      <c r="D87" s="16" t="s">
        <v>248</v>
      </c>
      <c r="E87" s="17">
        <v>0.32</v>
      </c>
    </row>
    <row r="88" spans="1:5" x14ac:dyDescent="0.25">
      <c r="A88" t="s">
        <v>249</v>
      </c>
      <c r="B88" s="3">
        <f t="shared" si="1"/>
        <v>0.79</v>
      </c>
      <c r="D88" s="16" t="s">
        <v>250</v>
      </c>
      <c r="E88" s="17">
        <v>0.76</v>
      </c>
    </row>
    <row r="89" spans="1:5" x14ac:dyDescent="0.25">
      <c r="A89" t="s">
        <v>251</v>
      </c>
      <c r="B89" s="3">
        <f t="shared" si="1"/>
        <v>0.85</v>
      </c>
      <c r="D89" s="16" t="s">
        <v>252</v>
      </c>
      <c r="E89" s="17">
        <v>0.83</v>
      </c>
    </row>
    <row r="90" spans="1:5" x14ac:dyDescent="0.25">
      <c r="A90" t="s">
        <v>253</v>
      </c>
      <c r="B90" s="3">
        <f t="shared" si="1"/>
        <v>0.8</v>
      </c>
      <c r="D90" s="16" t="s">
        <v>254</v>
      </c>
      <c r="E90" s="17">
        <v>0.97</v>
      </c>
    </row>
    <row r="91" spans="1:5" x14ac:dyDescent="0.25">
      <c r="A91" t="s">
        <v>255</v>
      </c>
      <c r="B91" s="3">
        <f t="shared" si="1"/>
        <v>0.7</v>
      </c>
      <c r="D91" s="16" t="s">
        <v>256</v>
      </c>
      <c r="E91" s="17">
        <v>0.68</v>
      </c>
    </row>
    <row r="92" spans="1:5" x14ac:dyDescent="0.25">
      <c r="A92" t="s">
        <v>257</v>
      </c>
      <c r="B92" s="3">
        <f t="shared" si="1"/>
        <v>0.88</v>
      </c>
      <c r="D92" s="16" t="s">
        <v>258</v>
      </c>
      <c r="E92" s="17">
        <v>0.89</v>
      </c>
    </row>
    <row r="93" spans="1:5" x14ac:dyDescent="0.25">
      <c r="A93" t="s">
        <v>259</v>
      </c>
      <c r="B93" s="3">
        <f t="shared" si="1"/>
        <v>0.68</v>
      </c>
      <c r="D93" s="16" t="s">
        <v>260</v>
      </c>
      <c r="E93" s="17">
        <v>0.73</v>
      </c>
    </row>
    <row r="94" spans="1:5" x14ac:dyDescent="0.25">
      <c r="A94" t="s">
        <v>261</v>
      </c>
      <c r="B94" s="3">
        <f t="shared" si="1"/>
        <v>0.77</v>
      </c>
      <c r="D94" s="16" t="s">
        <v>262</v>
      </c>
      <c r="E94" s="17">
        <v>0.81</v>
      </c>
    </row>
    <row r="95" spans="1:5" x14ac:dyDescent="0.25">
      <c r="A95" t="s">
        <v>263</v>
      </c>
      <c r="B95" s="3">
        <f t="shared" si="1"/>
        <v>0.73</v>
      </c>
      <c r="D95" s="16" t="s">
        <v>264</v>
      </c>
      <c r="E95" s="17">
        <v>0.89</v>
      </c>
    </row>
    <row r="96" spans="1:5" x14ac:dyDescent="0.25">
      <c r="A96" t="s">
        <v>265</v>
      </c>
      <c r="B96" s="3">
        <f t="shared" si="1"/>
        <v>0.78</v>
      </c>
      <c r="D96" s="16" t="s">
        <v>266</v>
      </c>
      <c r="E96" s="17">
        <v>0.85</v>
      </c>
    </row>
    <row r="97" spans="1:5" x14ac:dyDescent="0.25">
      <c r="A97" t="s">
        <v>267</v>
      </c>
      <c r="B97" s="3">
        <f t="shared" si="1"/>
        <v>0.77</v>
      </c>
      <c r="D97" s="16" t="s">
        <v>268</v>
      </c>
      <c r="E97" s="17">
        <v>0.88</v>
      </c>
    </row>
    <row r="98" spans="1:5" x14ac:dyDescent="0.25">
      <c r="A98" t="s">
        <v>269</v>
      </c>
      <c r="B98" s="3">
        <f>IF(VLOOKUP(RIGHT($A98,LEN(A98)-6),$D$2:$E$111,2,FALSE)&gt;1,1,VLOOKUP(RIGHT($A98,LEN(A98)-6),$D$2:$E$111,2,FALSE))</f>
        <v>0.81</v>
      </c>
      <c r="D98" s="16" t="s">
        <v>270</v>
      </c>
      <c r="E98" s="17">
        <v>0.77</v>
      </c>
    </row>
    <row r="99" spans="1:5" x14ac:dyDescent="0.25">
      <c r="A99" t="s">
        <v>271</v>
      </c>
      <c r="B99" s="3">
        <f t="shared" ref="B99:B102" si="2">IF(VLOOKUP(RIGHT($A99,LEN(A99)-6),$D$2:$E$111,2,FALSE)&gt;1,1,VLOOKUP(RIGHT($A99,LEN(A99)-6),$D$2:$E$111,2,FALSE))</f>
        <v>0.81</v>
      </c>
      <c r="D99" s="16" t="s">
        <v>272</v>
      </c>
      <c r="E99" s="17">
        <v>0.78</v>
      </c>
    </row>
    <row r="100" spans="1:5" x14ac:dyDescent="0.25">
      <c r="A100" t="s">
        <v>273</v>
      </c>
      <c r="B100" s="3">
        <f t="shared" si="2"/>
        <v>0.68</v>
      </c>
      <c r="D100" s="16" t="s">
        <v>274</v>
      </c>
      <c r="E100" s="17">
        <v>0.83</v>
      </c>
    </row>
    <row r="101" spans="1:5" x14ac:dyDescent="0.25">
      <c r="A101" t="s">
        <v>275</v>
      </c>
      <c r="B101" s="3">
        <f t="shared" si="2"/>
        <v>0.68</v>
      </c>
      <c r="D101" s="16" t="s">
        <v>276</v>
      </c>
      <c r="E101" s="17">
        <v>0.79</v>
      </c>
    </row>
    <row r="102" spans="1:5" x14ac:dyDescent="0.25">
      <c r="A102" t="s">
        <v>277</v>
      </c>
      <c r="B102" s="3">
        <f t="shared" si="2"/>
        <v>0.6</v>
      </c>
      <c r="D102" s="16" t="s">
        <v>278</v>
      </c>
      <c r="E102" s="17">
        <v>0.91</v>
      </c>
    </row>
    <row r="103" spans="1:5" x14ac:dyDescent="0.25">
      <c r="D103" s="16" t="s">
        <v>279</v>
      </c>
      <c r="E103" s="17">
        <v>0.79</v>
      </c>
    </row>
    <row r="104" spans="1:5" x14ac:dyDescent="0.25">
      <c r="D104" s="16" t="s">
        <v>280</v>
      </c>
      <c r="E104" s="17">
        <v>0.8</v>
      </c>
    </row>
    <row r="105" spans="1:5" x14ac:dyDescent="0.25">
      <c r="D105" s="16" t="s">
        <v>281</v>
      </c>
      <c r="E105" s="17">
        <v>0.03</v>
      </c>
    </row>
    <row r="106" spans="1:5" x14ac:dyDescent="0.25">
      <c r="D106" s="16" t="s">
        <v>282</v>
      </c>
      <c r="E106" s="17">
        <v>0.7</v>
      </c>
    </row>
    <row r="107" spans="1:5" x14ac:dyDescent="0.25">
      <c r="D107" s="16" t="s">
        <v>283</v>
      </c>
      <c r="E107" s="17">
        <v>0.66</v>
      </c>
    </row>
  </sheetData>
  <sheetProtection algorithmName="SHA-512" hashValue="xbXs/RDpVcdMTVHYYo0lmm45o/94K5JLeJyrIF41gTYPghabDIergv7IKEGGdqpFdZkpkUBW0HJzlnlTYdcvcQ==" saltValue="hslySC0u22dq1+7RxLcn+A==" spinCount="100000" sheet="1" objects="1" scenarios="1"/>
  <autoFilter ref="D1:E107" xr:uid="{4F7AEAA8-1F16-4FBF-BF81-21B6C0305F82}">
    <sortState xmlns:xlrd2="http://schemas.microsoft.com/office/spreadsheetml/2017/richdata2" ref="D2:E107">
      <sortCondition ref="D1:D107"/>
    </sortState>
  </autoFilter>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8A67EF06B36734383393BC9C8135294" ma:contentTypeVersion="6" ma:contentTypeDescription="Crée un document." ma:contentTypeScope="" ma:versionID="afcaad5e8fba717838978dc573f3c6a3">
  <xsd:schema xmlns:xsd="http://www.w3.org/2001/XMLSchema" xmlns:xs="http://www.w3.org/2001/XMLSchema" xmlns:p="http://schemas.microsoft.com/office/2006/metadata/properties" xmlns:ns2="f1b7b8f4-5f6b-45b8-865d-874fe14970a5" xmlns:ns3="e73ad621-b39d-418d-b45f-43ee54aa89a1" targetNamespace="http://schemas.microsoft.com/office/2006/metadata/properties" ma:root="true" ma:fieldsID="bd87c5a5b9c99757e8f1ad768c856ae0" ns2:_="" ns3:_="">
    <xsd:import namespace="f1b7b8f4-5f6b-45b8-865d-874fe14970a5"/>
    <xsd:import namespace="e73ad621-b39d-418d-b45f-43ee54aa89a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1b7b8f4-5f6b-45b8-865d-874fe14970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73ad621-b39d-418d-b45f-43ee54aa89a1" elementFormDefault="qualified">
    <xsd:import namespace="http://schemas.microsoft.com/office/2006/documentManagement/types"/>
    <xsd:import namespace="http://schemas.microsoft.com/office/infopath/2007/PartnerControls"/>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17D2F8F-CA52-4687-A98A-5AF9C621B840}">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654266D6-235D-4639-9A83-53F596C2577B}">
  <ds:schemaRefs>
    <ds:schemaRef ds:uri="http://schemas.microsoft.com/sharepoint/v3/contenttype/forms"/>
  </ds:schemaRefs>
</ds:datastoreItem>
</file>

<file path=customXml/itemProps3.xml><?xml version="1.0" encoding="utf-8"?>
<ds:datastoreItem xmlns:ds="http://schemas.openxmlformats.org/officeDocument/2006/customXml" ds:itemID="{60C2F195-BBAE-4584-A1AF-2240B010102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1b7b8f4-5f6b-45b8-865d-874fe14970a5"/>
    <ds:schemaRef ds:uri="e73ad621-b39d-418d-b45f-43ee54aa89a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00 - Mode d'emploi</vt:lpstr>
      <vt:lpstr>01 - Objectifs et justificatifs</vt:lpstr>
      <vt:lpstr>P1.O7</vt:lpstr>
      <vt:lpstr>Listes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Manuela Oliver</dc:creator>
  <cp:keywords/>
  <dc:description/>
  <cp:lastModifiedBy>Priscille MICHEL</cp:lastModifiedBy>
  <cp:revision/>
  <dcterms:created xsi:type="dcterms:W3CDTF">2024-11-28T15:49:13Z</dcterms:created>
  <dcterms:modified xsi:type="dcterms:W3CDTF">2025-02-24T13:29:57Z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0x01010008A67EF06B36734383393BC9C8135294</vt:lpwstr>
  </property>
</Properties>
</file>